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olCSPodMostem - Rekonstr..." sheetId="2" r:id="rId2"/>
    <sheet name="VONCSPodMostem - Rekonstr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'KolCSPodMostem - Rekonstr...'!$C$87:$K$195</definedName>
    <definedName name="_xlnm.Print_Area" localSheetId="1">'KolCSPodMostem - Rekonstr...'!$C$4:$J$39,'KolCSPodMostem - Rekonstr...'!$C$45:$J$69,'KolCSPodMostem - Rekonstr...'!$C$75:$K$195</definedName>
    <definedName name="_xlnm.Print_Titles" localSheetId="1">'KolCSPodMostem - Rekonstr...'!$87:$87</definedName>
    <definedName name="_xlnm._FilterDatabase" localSheetId="2" hidden="1">'VONCSPodMostem - Rekonstr...'!$C$80:$K$91</definedName>
    <definedName name="_xlnm.Print_Area" localSheetId="2">'VONCSPodMostem - Rekonstr...'!$C$4:$J$39,'VONCSPodMostem - Rekonstr...'!$C$45:$J$62,'VONCSPodMostem - Rekonstr...'!$C$68:$K$91</definedName>
    <definedName name="_xlnm.Print_Titles" localSheetId="2">'VONCSPodMostem - Rekonstr...'!$80:$80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/>
  <c r="J84"/>
  <c r="J85"/>
  <c r="BE85"/>
  <c r="J61"/>
  <c r="BI83"/>
  <c r="F37"/>
  <c i="1" r="BD56"/>
  <c i="3" r="BH83"/>
  <c r="F36"/>
  <c i="1" r="BC56"/>
  <c i="3" r="BG83"/>
  <c r="F35"/>
  <c i="1" r="BB56"/>
  <c i="3" r="BF83"/>
  <c r="J34"/>
  <c i="1" r="AW56"/>
  <c i="3" r="F34"/>
  <c i="1" r="BA56"/>
  <c i="3" r="T83"/>
  <c r="T82"/>
  <c r="T81"/>
  <c r="R83"/>
  <c r="R82"/>
  <c r="R81"/>
  <c r="P83"/>
  <c r="P82"/>
  <c r="P81"/>
  <c i="1" r="AU56"/>
  <c i="3" r="BK83"/>
  <c r="BK82"/>
  <c r="J82"/>
  <c r="BK81"/>
  <c r="J81"/>
  <c r="J59"/>
  <c r="J30"/>
  <c i="1" r="AG56"/>
  <c i="3" r="J83"/>
  <c r="BE83"/>
  <c r="J33"/>
  <c i="1" r="AV56"/>
  <c i="3" r="F33"/>
  <c i="1" r="AZ56"/>
  <c i="3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68"/>
  <c r="J67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66"/>
  <c r="BI177"/>
  <c r="BH177"/>
  <c r="BG177"/>
  <c r="BF177"/>
  <c r="T177"/>
  <c r="T176"/>
  <c r="R177"/>
  <c r="R176"/>
  <c r="P177"/>
  <c r="P176"/>
  <c r="BK177"/>
  <c r="BK176"/>
  <c r="J176"/>
  <c r="J177"/>
  <c r="BE177"/>
  <c r="J6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6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T103"/>
  <c r="R104"/>
  <c r="R103"/>
  <c r="P104"/>
  <c r="P103"/>
  <c r="BK104"/>
  <c r="BK103"/>
  <c r="J103"/>
  <c r="J104"/>
  <c r="BE104"/>
  <c r="J63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/>
  <c r="J98"/>
  <c r="BE98"/>
  <c r="J62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<sst xmlns="http://schemas.openxmlformats.org/spreadsheetml/2006/main">
  <si>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</si>
  <si>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</si>
  <si>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</si>
  <si>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</si>
  <si>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</si>
  <si>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{0671085e-d499-4979-a167-776d08440be5}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</si>
  <si>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</si>
  <si>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</si>
  <si>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</si>
  <si>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</si>
  <si>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</si>
  <si>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</si>
  <si>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</si>
  <si>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</si>
  <si>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KolCSPodMostem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</si>
  <si>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</si>
  <si>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</si>
  <si>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ČS Pod Mostem P1, Kolín V</t>
  </si>
  <si>
    <t>KSO:</t>
  </si>
  <si>
    <t>825 55</t>
  </si>
  <si>
    <t>CC-CZ:</t>
  </si>
  <si>
    <t>Místo:</t>
  </si>
  <si>
    <t>Kolín</t>
  </si>
  <si>
    <t>Datum:</t>
  </si>
  <si>
    <t>27. 6. 2019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</si>
  <si>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</si>
  <si>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</si>
  <si>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</si>
  <si>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</si>
  <si>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</si>
  <si>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</si>
  <si>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</si>
  <si>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s.r.o.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</si>
  <si>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</si>
  <si>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</si>
  <si>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</si>
  <si>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</si>
  <si>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</si>
  <si>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</si>
  <si>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</si>
  <si>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</si>
  <si>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</si>
  <si>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</si>
  <si>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</si>
  <si>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</si>
  <si>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</si>
  <si>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</si>
  <si>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</si>
  <si>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</si>
  <si>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</si>
  <si>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</si>
  <si>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</si>
  <si>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</si>
  <si>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</si>
  <si>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</si>
  <si>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</si>
  <si>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</si>
  <si>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</si>
  <si>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</si>
  <si>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</si>
  <si>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</si>
  <si>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</si>
  <si>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</si>
  <si>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</si>
  <si>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</si>
  <si>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</si>
  <si>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</si>
  <si>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</si>
  <si>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</si>
  <si>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</si>
  <si>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</si>
  <si>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</si>
  <si>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</si>
  <si>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</si>
  <si>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</si>
  <si>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</si>
  <si>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</si>
  <si>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ING</t>
  </si>
  <si>
    <t>1</t>
  </si>
  <si>
    <t>{983cd717-0a3e-48f7-929b-782a5b5cda35}</t>
  </si>
  <si>
    <t>2</t>
  </si>
  <si>
    <t>VONCSPodMostem</t>
  </si>
  <si>
    <t>Rekonstrukce ČS Pod Mostem, Kolín V</t>
  </si>
  <si>
    <t>VON</t>
  </si>
  <si>
    <t>{1cc70449-42f3-4243-88d2-d77466015514}</t>
  </si>
  <si>
    <t>KRYCÍ LIST SOUPISU PRACÍ</t>
  </si>
  <si>
    <t>Objekt:</t>
  </si>
  <si>
    <t>KolCSPodMostem - Rekonstrukce ČS Pod Mostem P1, Kolín V</t>
  </si>
  <si>
    <t>k.ú. Kolín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</si>
  <si>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</si>
  <si>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</si>
  <si>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</si>
  <si>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</si>
  <si>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</si>
  <si>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</si>
  <si>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</si>
  <si>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</si>
  <si>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</si>
  <si>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</si>
  <si>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</si>
  <si>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</si>
  <si>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</si>
  <si>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</si>
  <si>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</si>
  <si>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</si>
  <si>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</si>
  <si>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</si>
  <si>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</si>
  <si>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</si>
  <si>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</si>
  <si>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</si>
  <si>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</si>
  <si>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</si>
  <si>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</si>
  <si>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</si>
  <si>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</si>
  <si>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</si>
  <si>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</si>
  <si>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</si>
  <si>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</si>
  <si>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</si>
  <si>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</si>
  <si>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</si>
  <si>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m2</t>
  </si>
  <si>
    <t>CS ÚRS 2019 01</t>
  </si>
  <si>
    <t>4</t>
  </si>
  <si>
    <t>706732785</t>
  </si>
  <si>
    <t>P</t>
  </si>
  <si>
    <t>Poznámka k položce:_x000d_
odstranění při osazování nových rámů a poklopů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</si>
  <si>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</si>
  <si>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</si>
  <si>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1136261684</t>
  </si>
  <si>
    <t>3</t>
  </si>
  <si>
    <t>115101279</t>
  </si>
  <si>
    <t>Přečerpávání odpadních vod po dobu výstavby</t>
  </si>
  <si>
    <t>hod</t>
  </si>
  <si>
    <t>1794061689</t>
  </si>
  <si>
    <t>VV</t>
  </si>
  <si>
    <t>9*24</t>
  </si>
  <si>
    <t>5</t>
  </si>
  <si>
    <t>Komunikace</t>
  </si>
  <si>
    <t>564831111</t>
  </si>
  <si>
    <t>Podklad ze štěrkodrtě ŠD tl 100 mm</t>
  </si>
  <si>
    <t>CS ÚRS 2016 01</t>
  </si>
  <si>
    <t>1537715613</t>
  </si>
  <si>
    <t>Poznámka k položce:_x000d_
při osazování nových rámů a poklopů</t>
  </si>
  <si>
    <t>596212000_R</t>
  </si>
  <si>
    <t>Kladení dlažby z dlaždic betonových tvarovaných nebo zámkových</t>
  </si>
  <si>
    <t>-1691857097</t>
  </si>
  <si>
    <t>8</t>
  </si>
  <si>
    <t>Trubní vedení</t>
  </si>
  <si>
    <t>6</t>
  </si>
  <si>
    <t>230141022_R</t>
  </si>
  <si>
    <t xml:space="preserve">Montáž rekukce nerezavějící oceli  DN 200/150 mm</t>
  </si>
  <si>
    <t>kus</t>
  </si>
  <si>
    <t>64</t>
  </si>
  <si>
    <t>-296578464</t>
  </si>
  <si>
    <t>Poznámka k položce:_x000d_
viz příloha D.2.2 Technologie ČS – půdorys a řezy</t>
  </si>
  <si>
    <t>7</t>
  </si>
  <si>
    <t>M</t>
  </si>
  <si>
    <t>422249565_R</t>
  </si>
  <si>
    <t>Nerez redukce 250/150</t>
  </si>
  <si>
    <t>128</t>
  </si>
  <si>
    <t>309312862</t>
  </si>
  <si>
    <t>230141062_R</t>
  </si>
  <si>
    <t>montáž šoupěte a betonového mezikusu</t>
  </si>
  <si>
    <t>1813213869</t>
  </si>
  <si>
    <t>Poznámka k položce:_x000d_
viz příloha D.2.3 Kanalizační šachta KŠ1</t>
  </si>
  <si>
    <t>9</t>
  </si>
  <si>
    <t>422249525_R</t>
  </si>
  <si>
    <t>Vřetenové šoupátka DN500 s betonovým mezikusem do kruhové šachty DN1000, s ručním kolem</t>
  </si>
  <si>
    <t>614057790</t>
  </si>
  <si>
    <t>10</t>
  </si>
  <si>
    <t>230141288_R</t>
  </si>
  <si>
    <t xml:space="preserve">Montáž trubek z nerezavějící oceli  DN 200</t>
  </si>
  <si>
    <t>m</t>
  </si>
  <si>
    <t>-672949317</t>
  </si>
  <si>
    <t>11</t>
  </si>
  <si>
    <t>5526135578_R</t>
  </si>
  <si>
    <t>Nerez výtlačné potrubí DN20</t>
  </si>
  <si>
    <t>1146312104</t>
  </si>
  <si>
    <t>12</t>
  </si>
  <si>
    <t>230141057_R</t>
  </si>
  <si>
    <t xml:space="preserve">Montáž přírub z nerezavějící oceli  DN 150 mm</t>
  </si>
  <si>
    <t>187254356</t>
  </si>
  <si>
    <t>13</t>
  </si>
  <si>
    <t>422249544_R</t>
  </si>
  <si>
    <t>Nerez navařovací příruba DN 150 , vč. těsnění a šroubů</t>
  </si>
  <si>
    <t>2122870272</t>
  </si>
  <si>
    <t>14</t>
  </si>
  <si>
    <t>230141063_R</t>
  </si>
  <si>
    <t xml:space="preserve">Montáž přírub z nerezavějící oceli  DN 200 mm</t>
  </si>
  <si>
    <t>2001805600</t>
  </si>
  <si>
    <t>422249543_R</t>
  </si>
  <si>
    <t>Nerez navařovací příruba DN 200, vč. těsnění a šroubů</t>
  </si>
  <si>
    <t>121586275</t>
  </si>
  <si>
    <t>16</t>
  </si>
  <si>
    <t>230141067_R</t>
  </si>
  <si>
    <t xml:space="preserve">Montáž kolen 90° z nerezavějící oceli  DN 200 mm</t>
  </si>
  <si>
    <t>1257845106</t>
  </si>
  <si>
    <t>17</t>
  </si>
  <si>
    <t>552613555_R</t>
  </si>
  <si>
    <t>Koleno 90° DN 200 nerez ocel</t>
  </si>
  <si>
    <t>54602704</t>
  </si>
  <si>
    <t>18</t>
  </si>
  <si>
    <t>230141158</t>
  </si>
  <si>
    <t xml:space="preserve">Montáž tvarovek dvouosých z nerezavějící oceli  DN 200</t>
  </si>
  <si>
    <t>167206072</t>
  </si>
  <si>
    <t>19</t>
  </si>
  <si>
    <t>552613553_R</t>
  </si>
  <si>
    <t>T-Kus DN 200/200 nerez ocel</t>
  </si>
  <si>
    <t>-606967080</t>
  </si>
  <si>
    <t>20</t>
  </si>
  <si>
    <t>741521202</t>
  </si>
  <si>
    <t>Elektročást ČS</t>
  </si>
  <si>
    <t>-1754297009</t>
  </si>
  <si>
    <t>Poznámka k položce:_x000d_
podrobný výkaz výměr viz. E. Elektročást</t>
  </si>
  <si>
    <t>852261150_R</t>
  </si>
  <si>
    <t>Montáž ultrazvukové sondy</t>
  </si>
  <si>
    <t>-2084820747</t>
  </si>
  <si>
    <t>22</t>
  </si>
  <si>
    <t>55253629_R</t>
  </si>
  <si>
    <t>Ultrazvková sonda pro měření hladiny, vč. dopravy</t>
  </si>
  <si>
    <t>973205344</t>
  </si>
  <si>
    <t>23</t>
  </si>
  <si>
    <t>857262122_R</t>
  </si>
  <si>
    <t>Montáž zpětného ventilu</t>
  </si>
  <si>
    <t>492946023</t>
  </si>
  <si>
    <t>24</t>
  </si>
  <si>
    <t>42214503_R</t>
  </si>
  <si>
    <t>ventil zpětný s koulí DN 200</t>
  </si>
  <si>
    <t>-158087599</t>
  </si>
  <si>
    <t>25</t>
  </si>
  <si>
    <t>891351222</t>
  </si>
  <si>
    <t>Montáž vodovodních armatur na potrubí šoupátek nebo klapek uzavíracích v šachtách s ručním kolečkem DN 200</t>
  </si>
  <si>
    <t>-208939536</t>
  </si>
  <si>
    <t>26</t>
  </si>
  <si>
    <t>891181295</t>
  </si>
  <si>
    <t>Montáž vodovodních armatur na potrubí Příplatek k ceně za montáž v objektech DN od 40 do 1200</t>
  </si>
  <si>
    <t>-1706977284</t>
  </si>
  <si>
    <t>27</t>
  </si>
  <si>
    <t>42221504_r</t>
  </si>
  <si>
    <t>šoupě nožové s nestoupavým vřetenem DN 200</t>
  </si>
  <si>
    <t>-2129427843</t>
  </si>
  <si>
    <t>28</t>
  </si>
  <si>
    <t>894302164</t>
  </si>
  <si>
    <t>Montáž čerpadel v ČS</t>
  </si>
  <si>
    <t>ks</t>
  </si>
  <si>
    <t>-840913698</t>
  </si>
  <si>
    <t>29</t>
  </si>
  <si>
    <t>894302155</t>
  </si>
  <si>
    <t>ČS odp. vod, ponorné kalové čerpadlo s uzavřeným jednokanálovým kolem včetně stacionární instal. sady s patním kolenem DN150 pro 2 tyč. vedení + řetěz, čerpané množstvé 45 l/s, dopravní výška 9 m, jmenovitý výkon / proud: 7,5 kW/16,1 A, vč. dopravy</t>
  </si>
  <si>
    <t>-115383521</t>
  </si>
  <si>
    <t>30</t>
  </si>
  <si>
    <t>894302165</t>
  </si>
  <si>
    <t>Zvedací zařízení-mobilní jeřáb</t>
  </si>
  <si>
    <t>-482845447</t>
  </si>
  <si>
    <t>31</t>
  </si>
  <si>
    <t>894302166</t>
  </si>
  <si>
    <t>Patka pro osazení jeřábu</t>
  </si>
  <si>
    <t>-1689975118</t>
  </si>
  <si>
    <t>32</t>
  </si>
  <si>
    <t>894811112_R</t>
  </si>
  <si>
    <t>Montáž vodících tyčí</t>
  </si>
  <si>
    <t>1446226564</t>
  </si>
  <si>
    <t>33</t>
  </si>
  <si>
    <t>286141471_R</t>
  </si>
  <si>
    <t>Vodící tyče čerpadla (NEREZ) vč. kotvení</t>
  </si>
  <si>
    <t>1286846908</t>
  </si>
  <si>
    <t>4*5,5</t>
  </si>
  <si>
    <t>34</t>
  </si>
  <si>
    <t>894811113_R</t>
  </si>
  <si>
    <t>Montáž vodících tyčí česlicového koše</t>
  </si>
  <si>
    <t>647424501</t>
  </si>
  <si>
    <t>35</t>
  </si>
  <si>
    <t>286141456_R</t>
  </si>
  <si>
    <t>Vodící tyče česlicového koše vč. kotvení, zarážka pod koš, řetěz</t>
  </si>
  <si>
    <t>708901170</t>
  </si>
  <si>
    <t>36</t>
  </si>
  <si>
    <t>894811114_R</t>
  </si>
  <si>
    <t>Montáž česlicového koše</t>
  </si>
  <si>
    <t>1066451274</t>
  </si>
  <si>
    <t>37</t>
  </si>
  <si>
    <t>286141457_R</t>
  </si>
  <si>
    <t>Česlicový nerezový koš 600x550x1300, šířka průlin 80 mm</t>
  </si>
  <si>
    <t>-915709797</t>
  </si>
  <si>
    <t>38</t>
  </si>
  <si>
    <t>899104111</t>
  </si>
  <si>
    <t>Osazení poklopů litinových nebo ocelových včetně rámů hmotnosti nad 150 kg</t>
  </si>
  <si>
    <t>-2095581823</t>
  </si>
  <si>
    <t>39</t>
  </si>
  <si>
    <t>55241020</t>
  </si>
  <si>
    <t>poklop šachtový třída D 400, čtvercový rám 850, vstup 600 mm, bez ventilace</t>
  </si>
  <si>
    <t>1940048662</t>
  </si>
  <si>
    <t>40</t>
  </si>
  <si>
    <t>899104111_R</t>
  </si>
  <si>
    <t>Demontáž veškerého vystrojení ČS</t>
  </si>
  <si>
    <t>kpl</t>
  </si>
  <si>
    <t>-1733703742</t>
  </si>
  <si>
    <t>Poznámka k položce:_x000d_
Investor stavby rozhodne jak bude s odpadem naloženo</t>
  </si>
  <si>
    <t>Ostatní konstrukce a práce-bourání</t>
  </si>
  <si>
    <t>41</t>
  </si>
  <si>
    <t>979082213</t>
  </si>
  <si>
    <t>Vodorovná doprava suti po suchu do 1 km</t>
  </si>
  <si>
    <t>t</t>
  </si>
  <si>
    <t>766365638</t>
  </si>
  <si>
    <t>42</t>
  </si>
  <si>
    <t>979082219</t>
  </si>
  <si>
    <t>Příplatek ZKD 1 km u vodorovné dopravy suti po suchu do 1 km</t>
  </si>
  <si>
    <t>-1073869448</t>
  </si>
  <si>
    <t>0,34*32</t>
  </si>
  <si>
    <t>997</t>
  </si>
  <si>
    <t>Přesun sutě</t>
  </si>
  <si>
    <t>43</t>
  </si>
  <si>
    <t>997221855</t>
  </si>
  <si>
    <t>Poplatek za uložení stavebního odpadu na skládce (skládkovné) zeminy a kameniva zatříděného do Katalogu odpadů pod kódem 170 504</t>
  </si>
  <si>
    <t>-246691197</t>
  </si>
  <si>
    <t>998</t>
  </si>
  <si>
    <t>Přesun hmot</t>
  </si>
  <si>
    <t>44</t>
  </si>
  <si>
    <t>9982761_R</t>
  </si>
  <si>
    <t>Cenová rezerva (5%)</t>
  </si>
  <si>
    <t>soub</t>
  </si>
  <si>
    <t>2065095058</t>
  </si>
  <si>
    <t>2200389*0,05</t>
  </si>
  <si>
    <t>45</t>
  </si>
  <si>
    <t>998276101</t>
  </si>
  <si>
    <t>Přesun hmot pro trubní vedení z trub z plastických hmot otevřený výkop</t>
  </si>
  <si>
    <t>1370580574</t>
  </si>
  <si>
    <t>PSV</t>
  </si>
  <si>
    <t>Práce a dodávky PSV</t>
  </si>
  <si>
    <t>767</t>
  </si>
  <si>
    <t>Konstrukce zámečnické</t>
  </si>
  <si>
    <t>46</t>
  </si>
  <si>
    <t>767861001.1</t>
  </si>
  <si>
    <t>Montáž ochranného koše</t>
  </si>
  <si>
    <t>1637807933</t>
  </si>
  <si>
    <t>47</t>
  </si>
  <si>
    <t>28661984_R.1</t>
  </si>
  <si>
    <t>Ochranný koš pro nerezový žebřík</t>
  </si>
  <si>
    <t>1183018839</t>
  </si>
  <si>
    <t>3,3</t>
  </si>
  <si>
    <t>48</t>
  </si>
  <si>
    <t>767861011.1</t>
  </si>
  <si>
    <t xml:space="preserve">Montáž vnitřních kovových žebříků přímých  kotvených do betonu</t>
  </si>
  <si>
    <t>1282994514</t>
  </si>
  <si>
    <t>49</t>
  </si>
  <si>
    <t>28661983_R.1</t>
  </si>
  <si>
    <t>žebřík nerezový s protiskluzovou ochranou, dl. 5,8 m</t>
  </si>
  <si>
    <t>-1883883848</t>
  </si>
  <si>
    <t>50</t>
  </si>
  <si>
    <t>28661984_R</t>
  </si>
  <si>
    <t>žebřík nerezový s protiskluzovou ochranou, dl 1,9m</t>
  </si>
  <si>
    <t>-665908754</t>
  </si>
  <si>
    <t>VONCSPodMostem - Rekonstrukce ČS Pod Mostem, Kolín V</t>
  </si>
  <si>
    <t>VRN - Vedlejší rozpočtové náklady</t>
  </si>
  <si>
    <t xml:space="preserve">    VRN3 - Zařízení staveniště</t>
  </si>
  <si>
    <t>VRN</t>
  </si>
  <si>
    <t>Vedlejší rozpočtové náklady</t>
  </si>
  <si>
    <t>013254000</t>
  </si>
  <si>
    <t>Dokumentace skutečného provedení stavby</t>
  </si>
  <si>
    <t>1024</t>
  </si>
  <si>
    <t>1133581671</t>
  </si>
  <si>
    <t>VRN3</t>
  </si>
  <si>
    <t>Zařízení staveniště</t>
  </si>
  <si>
    <t>03210300_R</t>
  </si>
  <si>
    <t>Zřízení staveniště</t>
  </si>
  <si>
    <t>956071819</t>
  </si>
  <si>
    <t>0341031_R</t>
  </si>
  <si>
    <t>Oplocení staveniště</t>
  </si>
  <si>
    <t>-966789231</t>
  </si>
  <si>
    <t>0341032_R</t>
  </si>
  <si>
    <t>Zábrany k výkopům - demontáž</t>
  </si>
  <si>
    <t>-249872745</t>
  </si>
  <si>
    <t>0341033_R</t>
  </si>
  <si>
    <t>Doprava zábrany k výkopům</t>
  </si>
  <si>
    <t>1503370115</t>
  </si>
  <si>
    <t>03450300_R</t>
  </si>
  <si>
    <t>Dopravně-inženýrské opatření</t>
  </si>
  <si>
    <t>-96517724</t>
  </si>
  <si>
    <t>039103000</t>
  </si>
  <si>
    <t>Rozebrání, bourání a odvoz zařízení staveniště</t>
  </si>
  <si>
    <t>126608724</t>
  </si>
  <si>
    <t>039103050_R</t>
  </si>
  <si>
    <t>Zkoušky a revize</t>
  </si>
  <si>
    <t>-10980749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</si>
</sst>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56.25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KolCSPodMostem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Rekonstrukce ČS Pod Mostem P1, Kolín V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27. 6. 2019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>Vodos s.r.o.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64" t="str">
        <f>IF(E20="","",E20)</f>
        <v>Roman Pešek, DiS.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82"/>
      <c r="AQ52" s="83" t="s">
        <v>57</v>
      </c>
      <c r="AR52" s="39"/>
      <c r="AS52" s="84" t="s">
        <v>58</v>
      </c>
      <c r="AT52" s="85" t="s">
        <v>59</v>
      </c>
      <c r="AU52" s="85" t="s">
        <v>60</v>
      </c>
      <c r="AV52" s="85" t="s">
        <v>61</v>
      </c>
      <c r="AW52" s="85" t="s">
        <v>62</v>
      </c>
      <c r="AX52" s="85" t="s">
        <v>63</v>
      </c>
      <c r="AY52" s="85" t="s">
        <v>64</v>
      </c>
      <c r="AZ52" s="85" t="s">
        <v>65</v>
      </c>
      <c r="BA52" s="85" t="s">
        <v>66</v>
      </c>
      <c r="BB52" s="85" t="s">
        <v>67</v>
      </c>
      <c r="BC52" s="85" t="s">
        <v>68</v>
      </c>
      <c r="BD52" s="86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ROUND(SUM(AS55:AS56),2)</f>
        <v>0</v>
      </c>
      <c r="AT54" s="98">
        <f>ROUND(SUM(AV54:AW54),2)</f>
        <v>0</v>
      </c>
      <c r="AU54" s="99">
        <f>ROUND(SUM(AU55:AU56),5)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0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S54" s="101" t="s">
        <v>71</v>
      </c>
      <c r="BT54" s="101" t="s">
        <v>72</v>
      </c>
      <c r="BU54" s="102" t="s">
        <v>73</v>
      </c>
      <c r="BV54" s="101" t="s">
        <v>74</v>
      </c>
      <c r="BW54" s="101" t="s">
        <v>5</v>
      </c>
      <c r="BX54" s="101" t="s">
        <v>75</v>
      </c>
      <c r="CL54" s="101" t="s">
        <v>19</v>
      </c>
    </row>
    <row r="55" s="5" customFormat="1" ht="40.5" customHeight="1">
      <c r="A55" s="103" t="s">
        <v>76</v>
      </c>
      <c r="B55" s="104"/>
      <c r="C55" s="105"/>
      <c r="D55" s="106" t="s">
        <v>14</v>
      </c>
      <c r="E55" s="106"/>
      <c r="F55" s="106"/>
      <c r="G55" s="106"/>
      <c r="H55" s="106"/>
      <c r="I55" s="107"/>
      <c r="J55" s="106" t="s">
        <v>17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'KolCSPodMostem - Rekonstr...'!J30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77</v>
      </c>
      <c r="AR55" s="110"/>
      <c r="AS55" s="111">
        <v>0</v>
      </c>
      <c r="AT55" s="112">
        <f>ROUND(SUM(AV55:AW55),2)</f>
        <v>0</v>
      </c>
      <c r="AU55" s="113">
        <f>'KolCSPodMostem - Rekonstr...'!P88</f>
        <v>0</v>
      </c>
      <c r="AV55" s="112">
        <f>'KolCSPodMostem - Rekonstr...'!J33</f>
        <v>0</v>
      </c>
      <c r="AW55" s="112">
        <f>'KolCSPodMostem - Rekonstr...'!J34</f>
        <v>0</v>
      </c>
      <c r="AX55" s="112">
        <f>'KolCSPodMostem - Rekonstr...'!J35</f>
        <v>0</v>
      </c>
      <c r="AY55" s="112">
        <f>'KolCSPodMostem - Rekonstr...'!J36</f>
        <v>0</v>
      </c>
      <c r="AZ55" s="112">
        <f>'KolCSPodMostem - Rekonstr...'!F33</f>
        <v>0</v>
      </c>
      <c r="BA55" s="112">
        <f>'KolCSPodMostem - Rekonstr...'!F34</f>
        <v>0</v>
      </c>
      <c r="BB55" s="112">
        <f>'KolCSPodMostem - Rekonstr...'!F35</f>
        <v>0</v>
      </c>
      <c r="BC55" s="112">
        <f>'KolCSPodMostem - Rekonstr...'!F36</f>
        <v>0</v>
      </c>
      <c r="BD55" s="114">
        <f>'KolCSPodMostem - Rekonstr...'!F37</f>
        <v>0</v>
      </c>
      <c r="BT55" s="115" t="s">
        <v>78</v>
      </c>
      <c r="BV55" s="115" t="s">
        <v>74</v>
      </c>
      <c r="BW55" s="115" t="s">
        <v>79</v>
      </c>
      <c r="BX55" s="115" t="s">
        <v>5</v>
      </c>
      <c r="CL55" s="115" t="s">
        <v>19</v>
      </c>
      <c r="CM55" s="115" t="s">
        <v>80</v>
      </c>
    </row>
    <row r="56" s="5" customFormat="1" ht="40.5" customHeight="1">
      <c r="A56" s="103" t="s">
        <v>76</v>
      </c>
      <c r="B56" s="104"/>
      <c r="C56" s="105"/>
      <c r="D56" s="106" t="s">
        <v>81</v>
      </c>
      <c r="E56" s="106"/>
      <c r="F56" s="106"/>
      <c r="G56" s="106"/>
      <c r="H56" s="106"/>
      <c r="I56" s="107"/>
      <c r="J56" s="106" t="s">
        <v>82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'VONCSPodMostem - Rekonstr...'!J30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83</v>
      </c>
      <c r="AR56" s="110"/>
      <c r="AS56" s="116">
        <v>0</v>
      </c>
      <c r="AT56" s="117">
        <f>ROUND(SUM(AV56:AW56),2)</f>
        <v>0</v>
      </c>
      <c r="AU56" s="118">
        <f>'VONCSPodMostem - Rekonstr...'!P81</f>
        <v>0</v>
      </c>
      <c r="AV56" s="117">
        <f>'VONCSPodMostem - Rekonstr...'!J33</f>
        <v>0</v>
      </c>
      <c r="AW56" s="117">
        <f>'VONCSPodMostem - Rekonstr...'!J34</f>
        <v>0</v>
      </c>
      <c r="AX56" s="117">
        <f>'VONCSPodMostem - Rekonstr...'!J35</f>
        <v>0</v>
      </c>
      <c r="AY56" s="117">
        <f>'VONCSPodMostem - Rekonstr...'!J36</f>
        <v>0</v>
      </c>
      <c r="AZ56" s="117">
        <f>'VONCSPodMostem - Rekonstr...'!F33</f>
        <v>0</v>
      </c>
      <c r="BA56" s="117">
        <f>'VONCSPodMostem - Rekonstr...'!F34</f>
        <v>0</v>
      </c>
      <c r="BB56" s="117">
        <f>'VONCSPodMostem - Rekonstr...'!F35</f>
        <v>0</v>
      </c>
      <c r="BC56" s="117">
        <f>'VONCSPodMostem - Rekonstr...'!F36</f>
        <v>0</v>
      </c>
      <c r="BD56" s="119">
        <f>'VONCSPodMostem - Rekonstr...'!F37</f>
        <v>0</v>
      </c>
      <c r="BT56" s="115" t="s">
        <v>78</v>
      </c>
      <c r="BV56" s="115" t="s">
        <v>74</v>
      </c>
      <c r="BW56" s="115" t="s">
        <v>84</v>
      </c>
      <c r="BX56" s="115" t="s">
        <v>5</v>
      </c>
      <c r="CL56" s="115" t="s">
        <v>19</v>
      </c>
      <c r="CM56" s="115" t="s">
        <v>80</v>
      </c>
    </row>
    <row r="57" s="1" customFormat="1" ht="30" customHeight="1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</row>
    <row r="58" s="1" customFormat="1" ht="6.96" customHeight="1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9"/>
    </row>
  </sheetData>
  <sheetProtection sheet="1" formatColumns="0" formatRows="0" objects="1" scenarios="1" spinCount="100000" saltValue="0WgfoCZbUn4oXUa3yEdyRLTyFeidsMN49ZkXHn+BDtyCSTbbVgynoyq4DpdWhhyNKO4PWIufxV9ywbTGZGh2JA==" hashValue="eT55N9kErUsUSzYYPCduto1idStBSUZYNoHMrfJwity9zDW4LvPJiPR/AQ2LoD8c36Vj9Vw66aRXuP2begHVo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KolCSPodMostem - Rekonstr...'!C2" display="/"/>
    <hyperlink ref="A56" location="'VONCSPodMostem - Rekons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79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80</v>
      </c>
    </row>
    <row r="4" ht="24.96" customHeight="1">
      <c r="B4" s="16"/>
      <c r="D4" s="124" t="s">
        <v>85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Rekonstrukce ČS Pod Mostem P1, Kolín V</v>
      </c>
      <c r="F7" s="125"/>
      <c r="G7" s="125"/>
      <c r="H7" s="125"/>
      <c r="L7" s="16"/>
    </row>
    <row r="8" s="1" customFormat="1" ht="12" customHeight="1">
      <c r="B8" s="39"/>
      <c r="D8" s="125" t="s">
        <v>86</v>
      </c>
      <c r="I8" s="127"/>
      <c r="L8" s="39"/>
    </row>
    <row r="9" s="1" customFormat="1" ht="36.96" customHeight="1">
      <c r="B9" s="39"/>
      <c r="E9" s="128" t="s">
        <v>87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19</v>
      </c>
      <c r="I11" s="129" t="s">
        <v>20</v>
      </c>
      <c r="J11" s="13" t="s">
        <v>1</v>
      </c>
      <c r="L11" s="39"/>
    </row>
    <row r="12" s="1" customFormat="1" ht="12" customHeight="1">
      <c r="B12" s="39"/>
      <c r="D12" s="125" t="s">
        <v>21</v>
      </c>
      <c r="F12" s="13" t="s">
        <v>88</v>
      </c>
      <c r="I12" s="129" t="s">
        <v>23</v>
      </c>
      <c r="J12" s="130" t="str">
        <f>'Rekapitulace stavby'!AN8</f>
        <v>27. 6. 2019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25</v>
      </c>
      <c r="I14" s="129" t="s">
        <v>26</v>
      </c>
      <c r="J14" s="13" t="s">
        <v>1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26</v>
      </c>
      <c r="J20" s="13" t="s">
        <v>1</v>
      </c>
      <c r="L20" s="39"/>
    </row>
    <row r="21" s="1" customFormat="1" ht="18" customHeight="1">
      <c r="B21" s="39"/>
      <c r="E21" s="13" t="s">
        <v>32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34</v>
      </c>
      <c r="I23" s="129" t="s">
        <v>26</v>
      </c>
      <c r="J23" s="13" t="s">
        <v>1</v>
      </c>
      <c r="L23" s="39"/>
    </row>
    <row r="24" s="1" customFormat="1" ht="18" customHeight="1">
      <c r="B24" s="39"/>
      <c r="E24" s="13" t="s">
        <v>35</v>
      </c>
      <c r="I24" s="129" t="s">
        <v>28</v>
      </c>
      <c r="J24" s="13" t="s">
        <v>1</v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36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ROUND(J88,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ROUND((SUM(BE88:BE195)),  2)</f>
        <v>0</v>
      </c>
      <c r="I33" s="140">
        <v>0.20999999999999999</v>
      </c>
      <c r="J33" s="139">
        <f>ROUND(((SUM(BE88:BE195))*I33),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ROUND((SUM(BF88:BF195)),  2)</f>
        <v>0</v>
      </c>
      <c r="I34" s="140">
        <v>0.14999999999999999</v>
      </c>
      <c r="J34" s="139">
        <f>ROUND(((SUM(BF88:BF195))*I34),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ROUND((SUM(BG88:BG195)),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ROUND((SUM(BH88:BH195)),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ROUND((SUM(BI88:BI195)),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Rekonstrukce ČS Pod Mostem P1, Kolín V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86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KolCSPodMostem - Rekonstrukce ČS Pod Mostem P1, Kolín V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k.ú. Kolín</v>
      </c>
      <c r="G52" s="35"/>
      <c r="H52" s="35"/>
      <c r="I52" s="129" t="s">
        <v>23</v>
      </c>
      <c r="J52" s="63" t="str">
        <f>IF(J12="","",J12)</f>
        <v>27. 6. 2019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Město Kolín</v>
      </c>
      <c r="G54" s="35"/>
      <c r="H54" s="35"/>
      <c r="I54" s="129" t="s">
        <v>31</v>
      </c>
      <c r="J54" s="32" t="str">
        <f>E21</f>
        <v>Vodos s.r.o.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34</v>
      </c>
      <c r="J55" s="32" t="str">
        <f>E24</f>
        <v>Roman Pešek, DiS.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J88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94</v>
      </c>
      <c r="E60" s="164"/>
      <c r="F60" s="164"/>
      <c r="G60" s="164"/>
      <c r="H60" s="164"/>
      <c r="I60" s="165"/>
      <c r="J60" s="166">
        <f>J89</f>
        <v>0</v>
      </c>
      <c r="K60" s="162"/>
      <c r="L60" s="167"/>
    </row>
    <row r="61" s="8" customFormat="1" ht="19.92" customHeight="1">
      <c r="B61" s="168"/>
      <c r="C61" s="169"/>
      <c r="D61" s="170" t="s">
        <v>95</v>
      </c>
      <c r="E61" s="171"/>
      <c r="F61" s="171"/>
      <c r="G61" s="171"/>
      <c r="H61" s="171"/>
      <c r="I61" s="172"/>
      <c r="J61" s="173">
        <f>J90</f>
        <v>0</v>
      </c>
      <c r="K61" s="169"/>
      <c r="L61" s="174"/>
    </row>
    <row r="62" s="8" customFormat="1" ht="19.92" customHeight="1">
      <c r="B62" s="168"/>
      <c r="C62" s="169"/>
      <c r="D62" s="170" t="s">
        <v>96</v>
      </c>
      <c r="E62" s="171"/>
      <c r="F62" s="171"/>
      <c r="G62" s="171"/>
      <c r="H62" s="171"/>
      <c r="I62" s="172"/>
      <c r="J62" s="173">
        <f>J97</f>
        <v>0</v>
      </c>
      <c r="K62" s="169"/>
      <c r="L62" s="174"/>
    </row>
    <row r="63" s="8" customFormat="1" ht="19.92" customHeight="1">
      <c r="B63" s="168"/>
      <c r="C63" s="169"/>
      <c r="D63" s="170" t="s">
        <v>97</v>
      </c>
      <c r="E63" s="171"/>
      <c r="F63" s="171"/>
      <c r="G63" s="171"/>
      <c r="H63" s="171"/>
      <c r="I63" s="172"/>
      <c r="J63" s="173">
        <f>J103</f>
        <v>0</v>
      </c>
      <c r="K63" s="169"/>
      <c r="L63" s="174"/>
    </row>
    <row r="64" s="8" customFormat="1" ht="19.92" customHeight="1">
      <c r="B64" s="168"/>
      <c r="C64" s="169"/>
      <c r="D64" s="170" t="s">
        <v>98</v>
      </c>
      <c r="E64" s="171"/>
      <c r="F64" s="171"/>
      <c r="G64" s="171"/>
      <c r="H64" s="171"/>
      <c r="I64" s="172"/>
      <c r="J64" s="173">
        <f>J172</f>
        <v>0</v>
      </c>
      <c r="K64" s="169"/>
      <c r="L64" s="174"/>
    </row>
    <row r="65" s="8" customFormat="1" ht="19.92" customHeight="1">
      <c r="B65" s="168"/>
      <c r="C65" s="169"/>
      <c r="D65" s="170" t="s">
        <v>99</v>
      </c>
      <c r="E65" s="171"/>
      <c r="F65" s="171"/>
      <c r="G65" s="171"/>
      <c r="H65" s="171"/>
      <c r="I65" s="172"/>
      <c r="J65" s="173">
        <f>J176</f>
        <v>0</v>
      </c>
      <c r="K65" s="169"/>
      <c r="L65" s="174"/>
    </row>
    <row r="66" s="8" customFormat="1" ht="19.92" customHeight="1">
      <c r="B66" s="168"/>
      <c r="C66" s="169"/>
      <c r="D66" s="170" t="s">
        <v>100</v>
      </c>
      <c r="E66" s="171"/>
      <c r="F66" s="171"/>
      <c r="G66" s="171"/>
      <c r="H66" s="171"/>
      <c r="I66" s="172"/>
      <c r="J66" s="173">
        <f>J178</f>
        <v>0</v>
      </c>
      <c r="K66" s="169"/>
      <c r="L66" s="174"/>
    </row>
    <row r="67" s="7" customFormat="1" ht="24.96" customHeight="1">
      <c r="B67" s="161"/>
      <c r="C67" s="162"/>
      <c r="D67" s="163" t="s">
        <v>101</v>
      </c>
      <c r="E67" s="164"/>
      <c r="F67" s="164"/>
      <c r="G67" s="164"/>
      <c r="H67" s="164"/>
      <c r="I67" s="165"/>
      <c r="J67" s="166">
        <f>J183</f>
        <v>0</v>
      </c>
      <c r="K67" s="162"/>
      <c r="L67" s="167"/>
    </row>
    <row r="68" s="8" customFormat="1" ht="19.92" customHeight="1">
      <c r="B68" s="168"/>
      <c r="C68" s="169"/>
      <c r="D68" s="170" t="s">
        <v>102</v>
      </c>
      <c r="E68" s="171"/>
      <c r="F68" s="171"/>
      <c r="G68" s="171"/>
      <c r="H68" s="171"/>
      <c r="I68" s="172"/>
      <c r="J68" s="173">
        <f>J184</f>
        <v>0</v>
      </c>
      <c r="K68" s="169"/>
      <c r="L68" s="174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51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54"/>
      <c r="J74" s="56"/>
      <c r="K74" s="56"/>
      <c r="L74" s="39"/>
    </row>
    <row r="75" s="1" customFormat="1" ht="24.96" customHeight="1">
      <c r="B75" s="34"/>
      <c r="C75" s="19" t="s">
        <v>103</v>
      </c>
      <c r="D75" s="35"/>
      <c r="E75" s="35"/>
      <c r="F75" s="35"/>
      <c r="G75" s="35"/>
      <c r="H75" s="35"/>
      <c r="I75" s="127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27"/>
      <c r="J77" s="35"/>
      <c r="K77" s="35"/>
      <c r="L77" s="39"/>
    </row>
    <row r="78" s="1" customFormat="1" ht="16.5" customHeight="1">
      <c r="B78" s="34"/>
      <c r="C78" s="35"/>
      <c r="D78" s="35"/>
      <c r="E78" s="155" t="str">
        <f>E7</f>
        <v>Rekonstrukce ČS Pod Mostem P1, Kolín V</v>
      </c>
      <c r="F78" s="28"/>
      <c r="G78" s="28"/>
      <c r="H78" s="28"/>
      <c r="I78" s="127"/>
      <c r="J78" s="35"/>
      <c r="K78" s="35"/>
      <c r="L78" s="39"/>
    </row>
    <row r="79" s="1" customFormat="1" ht="12" customHeight="1">
      <c r="B79" s="34"/>
      <c r="C79" s="28" t="s">
        <v>86</v>
      </c>
      <c r="D79" s="35"/>
      <c r="E79" s="35"/>
      <c r="F79" s="35"/>
      <c r="G79" s="35"/>
      <c r="H79" s="35"/>
      <c r="I79" s="127"/>
      <c r="J79" s="35"/>
      <c r="K79" s="35"/>
      <c r="L79" s="39"/>
    </row>
    <row r="80" s="1" customFormat="1" ht="16.5" customHeight="1">
      <c r="B80" s="34"/>
      <c r="C80" s="35"/>
      <c r="D80" s="35"/>
      <c r="E80" s="60" t="str">
        <f>E9</f>
        <v>KolCSPodMostem - Rekonstrukce ČS Pod Mostem P1, Kolín V</v>
      </c>
      <c r="F80" s="35"/>
      <c r="G80" s="35"/>
      <c r="H80" s="35"/>
      <c r="I80" s="127"/>
      <c r="J80" s="35"/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27"/>
      <c r="J81" s="35"/>
      <c r="K81" s="35"/>
      <c r="L81" s="39"/>
    </row>
    <row r="82" s="1" customFormat="1" ht="12" customHeight="1">
      <c r="B82" s="34"/>
      <c r="C82" s="28" t="s">
        <v>21</v>
      </c>
      <c r="D82" s="35"/>
      <c r="E82" s="35"/>
      <c r="F82" s="23" t="str">
        <f>F12</f>
        <v>k.ú. Kolín</v>
      </c>
      <c r="G82" s="35"/>
      <c r="H82" s="35"/>
      <c r="I82" s="129" t="s">
        <v>23</v>
      </c>
      <c r="J82" s="63" t="str">
        <f>IF(J12="","",J12)</f>
        <v>27. 6. 2019</v>
      </c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27"/>
      <c r="J83" s="35"/>
      <c r="K83" s="35"/>
      <c r="L83" s="39"/>
    </row>
    <row r="84" s="1" customFormat="1" ht="13.65" customHeight="1">
      <c r="B84" s="34"/>
      <c r="C84" s="28" t="s">
        <v>25</v>
      </c>
      <c r="D84" s="35"/>
      <c r="E84" s="35"/>
      <c r="F84" s="23" t="str">
        <f>E15</f>
        <v>Město Kolín</v>
      </c>
      <c r="G84" s="35"/>
      <c r="H84" s="35"/>
      <c r="I84" s="129" t="s">
        <v>31</v>
      </c>
      <c r="J84" s="32" t="str">
        <f>E21</f>
        <v>Vodos s.r.o.</v>
      </c>
      <c r="K84" s="35"/>
      <c r="L84" s="39"/>
    </row>
    <row r="85" s="1" customFormat="1" ht="13.65" customHeight="1">
      <c r="B85" s="34"/>
      <c r="C85" s="28" t="s">
        <v>29</v>
      </c>
      <c r="D85" s="35"/>
      <c r="E85" s="35"/>
      <c r="F85" s="23" t="str">
        <f>IF(E18="","",E18)</f>
        <v>Vyplň údaj</v>
      </c>
      <c r="G85" s="35"/>
      <c r="H85" s="35"/>
      <c r="I85" s="129" t="s">
        <v>34</v>
      </c>
      <c r="J85" s="32" t="str">
        <f>E24</f>
        <v>Roman Pešek, DiS.</v>
      </c>
      <c r="K85" s="35"/>
      <c r="L85" s="39"/>
    </row>
    <row r="86" s="1" customFormat="1" ht="10.32" customHeight="1">
      <c r="B86" s="34"/>
      <c r="C86" s="35"/>
      <c r="D86" s="35"/>
      <c r="E86" s="35"/>
      <c r="F86" s="35"/>
      <c r="G86" s="35"/>
      <c r="H86" s="35"/>
      <c r="I86" s="127"/>
      <c r="J86" s="35"/>
      <c r="K86" s="35"/>
      <c r="L86" s="39"/>
    </row>
    <row r="87" s="9" customFormat="1" ht="29.28" customHeight="1">
      <c r="B87" s="175"/>
      <c r="C87" s="176" t="s">
        <v>104</v>
      </c>
      <c r="D87" s="177" t="s">
        <v>57</v>
      </c>
      <c r="E87" s="177" t="s">
        <v>53</v>
      </c>
      <c r="F87" s="177" t="s">
        <v>54</v>
      </c>
      <c r="G87" s="177" t="s">
        <v>105</v>
      </c>
      <c r="H87" s="177" t="s">
        <v>106</v>
      </c>
      <c r="I87" s="178" t="s">
        <v>107</v>
      </c>
      <c r="J87" s="179" t="s">
        <v>91</v>
      </c>
      <c r="K87" s="180" t="s">
        <v>108</v>
      </c>
      <c r="L87" s="181"/>
      <c r="M87" s="84" t="s">
        <v>1</v>
      </c>
      <c r="N87" s="85" t="s">
        <v>42</v>
      </c>
      <c r="O87" s="85" t="s">
        <v>109</v>
      </c>
      <c r="P87" s="85" t="s">
        <v>110</v>
      </c>
      <c r="Q87" s="85" t="s">
        <v>111</v>
      </c>
      <c r="R87" s="85" t="s">
        <v>112</v>
      </c>
      <c r="S87" s="85" t="s">
        <v>113</v>
      </c>
      <c r="T87" s="86" t="s">
        <v>114</v>
      </c>
    </row>
    <row r="88" s="1" customFormat="1" ht="22.8" customHeight="1">
      <c r="B88" s="34"/>
      <c r="C88" s="91" t="s">
        <v>115</v>
      </c>
      <c r="D88" s="35"/>
      <c r="E88" s="35"/>
      <c r="F88" s="35"/>
      <c r="G88" s="35"/>
      <c r="H88" s="35"/>
      <c r="I88" s="127"/>
      <c r="J88" s="182">
        <f>BK88</f>
        <v>0</v>
      </c>
      <c r="K88" s="35"/>
      <c r="L88" s="39"/>
      <c r="M88" s="87"/>
      <c r="N88" s="88"/>
      <c r="O88" s="88"/>
      <c r="P88" s="183">
        <f>P89+P183</f>
        <v>0</v>
      </c>
      <c r="Q88" s="88"/>
      <c r="R88" s="183">
        <f>R89+R183</f>
        <v>2.2188500000000002</v>
      </c>
      <c r="S88" s="88"/>
      <c r="T88" s="184">
        <f>T89+T183</f>
        <v>0.81000000000000005</v>
      </c>
      <c r="AT88" s="13" t="s">
        <v>71</v>
      </c>
      <c r="AU88" s="13" t="s">
        <v>93</v>
      </c>
      <c r="BK88" s="185">
        <f>BK89+BK183</f>
        <v>0</v>
      </c>
    </row>
    <row r="89" s="10" customFormat="1" ht="25.92" customHeight="1">
      <c r="B89" s="186"/>
      <c r="C89" s="187"/>
      <c r="D89" s="188" t="s">
        <v>71</v>
      </c>
      <c r="E89" s="189" t="s">
        <v>116</v>
      </c>
      <c r="F89" s="189" t="s">
        <v>117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P90+P97+P103+P172+P176+P178</f>
        <v>0</v>
      </c>
      <c r="Q89" s="194"/>
      <c r="R89" s="195">
        <f>R90+R97+R103+R172+R176+R178</f>
        <v>2.1075500000000003</v>
      </c>
      <c r="S89" s="194"/>
      <c r="T89" s="196">
        <f>T90+T97+T103+T172+T176+T178</f>
        <v>0.81000000000000005</v>
      </c>
      <c r="AR89" s="197" t="s">
        <v>78</v>
      </c>
      <c r="AT89" s="198" t="s">
        <v>71</v>
      </c>
      <c r="AU89" s="198" t="s">
        <v>72</v>
      </c>
      <c r="AY89" s="197" t="s">
        <v>118</v>
      </c>
      <c r="BK89" s="199">
        <f>BK90+BK97+BK103+BK172+BK176+BK178</f>
        <v>0</v>
      </c>
    </row>
    <row r="90" s="10" customFormat="1" ht="22.8" customHeight="1">
      <c r="B90" s="186"/>
      <c r="C90" s="187"/>
      <c r="D90" s="188" t="s">
        <v>71</v>
      </c>
      <c r="E90" s="200" t="s">
        <v>78</v>
      </c>
      <c r="F90" s="200" t="s">
        <v>119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SUM(P91:P96)</f>
        <v>0</v>
      </c>
      <c r="Q90" s="194"/>
      <c r="R90" s="195">
        <f>SUM(R91:R96)</f>
        <v>0</v>
      </c>
      <c r="S90" s="194"/>
      <c r="T90" s="196">
        <f>SUM(T91:T96)</f>
        <v>0.81000000000000005</v>
      </c>
      <c r="AR90" s="197" t="s">
        <v>78</v>
      </c>
      <c r="AT90" s="198" t="s">
        <v>71</v>
      </c>
      <c r="AU90" s="198" t="s">
        <v>78</v>
      </c>
      <c r="AY90" s="197" t="s">
        <v>118</v>
      </c>
      <c r="BK90" s="199">
        <f>SUM(BK91:BK96)</f>
        <v>0</v>
      </c>
    </row>
    <row r="91" s="1" customFormat="1" ht="22.5" customHeight="1">
      <c r="B91" s="34"/>
      <c r="C91" s="202" t="s">
        <v>78</v>
      </c>
      <c r="D91" s="202" t="s">
        <v>120</v>
      </c>
      <c r="E91" s="203" t="s">
        <v>121</v>
      </c>
      <c r="F91" s="204" t="s">
        <v>122</v>
      </c>
      <c r="G91" s="205" t="s">
        <v>123</v>
      </c>
      <c r="H91" s="206">
        <v>2</v>
      </c>
      <c r="I91" s="207"/>
      <c r="J91" s="208">
        <f>ROUND(I91*H91,2)</f>
        <v>0</v>
      </c>
      <c r="K91" s="204" t="s">
        <v>124</v>
      </c>
      <c r="L91" s="39"/>
      <c r="M91" s="209" t="s">
        <v>1</v>
      </c>
      <c r="N91" s="210" t="s">
        <v>43</v>
      </c>
      <c r="O91" s="75"/>
      <c r="P91" s="211">
        <f>O91*H91</f>
        <v>0</v>
      </c>
      <c r="Q91" s="211">
        <v>0</v>
      </c>
      <c r="R91" s="211">
        <f>Q91*H91</f>
        <v>0</v>
      </c>
      <c r="S91" s="211">
        <v>0.23499999999999999</v>
      </c>
      <c r="T91" s="212">
        <f>S91*H91</f>
        <v>0.46999999999999997</v>
      </c>
      <c r="AR91" s="13" t="s">
        <v>125</v>
      </c>
      <c r="AT91" s="13" t="s">
        <v>120</v>
      </c>
      <c r="AU91" s="13" t="s">
        <v>80</v>
      </c>
      <c r="AY91" s="13" t="s">
        <v>118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125</v>
      </c>
      <c r="BM91" s="13" t="s">
        <v>126</v>
      </c>
    </row>
    <row r="92" s="1" customFormat="1">
      <c r="B92" s="34"/>
      <c r="C92" s="35"/>
      <c r="D92" s="214" t="s">
        <v>127</v>
      </c>
      <c r="E92" s="35"/>
      <c r="F92" s="215" t="s">
        <v>128</v>
      </c>
      <c r="G92" s="35"/>
      <c r="H92" s="35"/>
      <c r="I92" s="127"/>
      <c r="J92" s="35"/>
      <c r="K92" s="35"/>
      <c r="L92" s="39"/>
      <c r="M92" s="216"/>
      <c r="N92" s="75"/>
      <c r="O92" s="75"/>
      <c r="P92" s="75"/>
      <c r="Q92" s="75"/>
      <c r="R92" s="75"/>
      <c r="S92" s="75"/>
      <c r="T92" s="76"/>
      <c r="AT92" s="13" t="s">
        <v>127</v>
      </c>
      <c r="AU92" s="13" t="s">
        <v>80</v>
      </c>
    </row>
    <row r="93" s="1" customFormat="1" ht="22.5" customHeight="1">
      <c r="B93" s="34"/>
      <c r="C93" s="202" t="s">
        <v>80</v>
      </c>
      <c r="D93" s="202" t="s">
        <v>120</v>
      </c>
      <c r="E93" s="203" t="s">
        <v>129</v>
      </c>
      <c r="F93" s="204" t="s">
        <v>130</v>
      </c>
      <c r="G93" s="205" t="s">
        <v>123</v>
      </c>
      <c r="H93" s="206">
        <v>2</v>
      </c>
      <c r="I93" s="207"/>
      <c r="J93" s="208">
        <f>ROUND(I93*H93,2)</f>
        <v>0</v>
      </c>
      <c r="K93" s="204" t="s">
        <v>124</v>
      </c>
      <c r="L93" s="39"/>
      <c r="M93" s="209" t="s">
        <v>1</v>
      </c>
      <c r="N93" s="210" t="s">
        <v>43</v>
      </c>
      <c r="O93" s="75"/>
      <c r="P93" s="211">
        <f>O93*H93</f>
        <v>0</v>
      </c>
      <c r="Q93" s="211">
        <v>0</v>
      </c>
      <c r="R93" s="211">
        <f>Q93*H93</f>
        <v>0</v>
      </c>
      <c r="S93" s="211">
        <v>0.17000000000000001</v>
      </c>
      <c r="T93" s="212">
        <f>S93*H93</f>
        <v>0.34000000000000002</v>
      </c>
      <c r="AR93" s="13" t="s">
        <v>125</v>
      </c>
      <c r="AT93" s="13" t="s">
        <v>120</v>
      </c>
      <c r="AU93" s="13" t="s">
        <v>80</v>
      </c>
      <c r="AY93" s="13" t="s">
        <v>118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78</v>
      </c>
      <c r="BK93" s="213">
        <f>ROUND(I93*H93,2)</f>
        <v>0</v>
      </c>
      <c r="BL93" s="13" t="s">
        <v>125</v>
      </c>
      <c r="BM93" s="13" t="s">
        <v>131</v>
      </c>
    </row>
    <row r="94" s="1" customFormat="1">
      <c r="B94" s="34"/>
      <c r="C94" s="35"/>
      <c r="D94" s="214" t="s">
        <v>127</v>
      </c>
      <c r="E94" s="35"/>
      <c r="F94" s="215" t="s">
        <v>128</v>
      </c>
      <c r="G94" s="35"/>
      <c r="H94" s="35"/>
      <c r="I94" s="127"/>
      <c r="J94" s="35"/>
      <c r="K94" s="35"/>
      <c r="L94" s="39"/>
      <c r="M94" s="216"/>
      <c r="N94" s="75"/>
      <c r="O94" s="75"/>
      <c r="P94" s="75"/>
      <c r="Q94" s="75"/>
      <c r="R94" s="75"/>
      <c r="S94" s="75"/>
      <c r="T94" s="76"/>
      <c r="AT94" s="13" t="s">
        <v>127</v>
      </c>
      <c r="AU94" s="13" t="s">
        <v>80</v>
      </c>
    </row>
    <row r="95" s="1" customFormat="1" ht="16.5" customHeight="1">
      <c r="B95" s="34"/>
      <c r="C95" s="202" t="s">
        <v>132</v>
      </c>
      <c r="D95" s="202" t="s">
        <v>120</v>
      </c>
      <c r="E95" s="203" t="s">
        <v>133</v>
      </c>
      <c r="F95" s="204" t="s">
        <v>134</v>
      </c>
      <c r="G95" s="205" t="s">
        <v>135</v>
      </c>
      <c r="H95" s="206">
        <v>216</v>
      </c>
      <c r="I95" s="207"/>
      <c r="J95" s="208">
        <f>ROUND(I95*H95,2)</f>
        <v>0</v>
      </c>
      <c r="K95" s="204" t="s">
        <v>1</v>
      </c>
      <c r="L95" s="39"/>
      <c r="M95" s="209" t="s">
        <v>1</v>
      </c>
      <c r="N95" s="210" t="s">
        <v>43</v>
      </c>
      <c r="O95" s="7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3" t="s">
        <v>125</v>
      </c>
      <c r="AT95" s="13" t="s">
        <v>120</v>
      </c>
      <c r="AU95" s="13" t="s">
        <v>80</v>
      </c>
      <c r="AY95" s="13" t="s">
        <v>118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78</v>
      </c>
      <c r="BK95" s="213">
        <f>ROUND(I95*H95,2)</f>
        <v>0</v>
      </c>
      <c r="BL95" s="13" t="s">
        <v>125</v>
      </c>
      <c r="BM95" s="13" t="s">
        <v>136</v>
      </c>
    </row>
    <row r="96" s="11" customFormat="1">
      <c r="B96" s="217"/>
      <c r="C96" s="218"/>
      <c r="D96" s="214" t="s">
        <v>137</v>
      </c>
      <c r="E96" s="219" t="s">
        <v>1</v>
      </c>
      <c r="F96" s="220" t="s">
        <v>138</v>
      </c>
      <c r="G96" s="218"/>
      <c r="H96" s="221">
        <v>216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137</v>
      </c>
      <c r="AU96" s="227" t="s">
        <v>80</v>
      </c>
      <c r="AV96" s="11" t="s">
        <v>80</v>
      </c>
      <c r="AW96" s="11" t="s">
        <v>33</v>
      </c>
      <c r="AX96" s="11" t="s">
        <v>78</v>
      </c>
      <c r="AY96" s="227" t="s">
        <v>118</v>
      </c>
    </row>
    <row r="97" s="10" customFormat="1" ht="22.8" customHeight="1">
      <c r="B97" s="186"/>
      <c r="C97" s="187"/>
      <c r="D97" s="188" t="s">
        <v>71</v>
      </c>
      <c r="E97" s="200" t="s">
        <v>139</v>
      </c>
      <c r="F97" s="200" t="s">
        <v>140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SUM(P98:P102)</f>
        <v>0</v>
      </c>
      <c r="Q97" s="194"/>
      <c r="R97" s="195">
        <f>SUM(R98:R102)</f>
        <v>0.16850000000000001</v>
      </c>
      <c r="S97" s="194"/>
      <c r="T97" s="196">
        <f>SUM(T98:T102)</f>
        <v>0</v>
      </c>
      <c r="AR97" s="197" t="s">
        <v>78</v>
      </c>
      <c r="AT97" s="198" t="s">
        <v>71</v>
      </c>
      <c r="AU97" s="198" t="s">
        <v>78</v>
      </c>
      <c r="AY97" s="197" t="s">
        <v>118</v>
      </c>
      <c r="BK97" s="199">
        <f>SUM(BK98:BK102)</f>
        <v>0</v>
      </c>
    </row>
    <row r="98" s="1" customFormat="1" ht="16.5" customHeight="1">
      <c r="B98" s="34"/>
      <c r="C98" s="202" t="s">
        <v>125</v>
      </c>
      <c r="D98" s="202" t="s">
        <v>120</v>
      </c>
      <c r="E98" s="203" t="s">
        <v>141</v>
      </c>
      <c r="F98" s="204" t="s">
        <v>142</v>
      </c>
      <c r="G98" s="205" t="s">
        <v>123</v>
      </c>
      <c r="H98" s="206">
        <v>2</v>
      </c>
      <c r="I98" s="207"/>
      <c r="J98" s="208">
        <f>ROUND(I98*H98,2)</f>
        <v>0</v>
      </c>
      <c r="K98" s="204" t="s">
        <v>143</v>
      </c>
      <c r="L98" s="39"/>
      <c r="M98" s="209" t="s">
        <v>1</v>
      </c>
      <c r="N98" s="210" t="s">
        <v>43</v>
      </c>
      <c r="O98" s="7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3" t="s">
        <v>125</v>
      </c>
      <c r="AT98" s="13" t="s">
        <v>120</v>
      </c>
      <c r="AU98" s="13" t="s">
        <v>80</v>
      </c>
      <c r="AY98" s="13" t="s">
        <v>118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78</v>
      </c>
      <c r="BK98" s="213">
        <f>ROUND(I98*H98,2)</f>
        <v>0</v>
      </c>
      <c r="BL98" s="13" t="s">
        <v>125</v>
      </c>
      <c r="BM98" s="13" t="s">
        <v>144</v>
      </c>
    </row>
    <row r="99" s="1" customFormat="1">
      <c r="B99" s="34"/>
      <c r="C99" s="35"/>
      <c r="D99" s="214" t="s">
        <v>127</v>
      </c>
      <c r="E99" s="35"/>
      <c r="F99" s="215" t="s">
        <v>145</v>
      </c>
      <c r="G99" s="35"/>
      <c r="H99" s="35"/>
      <c r="I99" s="127"/>
      <c r="J99" s="35"/>
      <c r="K99" s="35"/>
      <c r="L99" s="39"/>
      <c r="M99" s="216"/>
      <c r="N99" s="75"/>
      <c r="O99" s="75"/>
      <c r="P99" s="75"/>
      <c r="Q99" s="75"/>
      <c r="R99" s="75"/>
      <c r="S99" s="75"/>
      <c r="T99" s="76"/>
      <c r="AT99" s="13" t="s">
        <v>127</v>
      </c>
      <c r="AU99" s="13" t="s">
        <v>80</v>
      </c>
    </row>
    <row r="100" s="11" customFormat="1">
      <c r="B100" s="217"/>
      <c r="C100" s="218"/>
      <c r="D100" s="214" t="s">
        <v>137</v>
      </c>
      <c r="E100" s="219" t="s">
        <v>1</v>
      </c>
      <c r="F100" s="220" t="s">
        <v>80</v>
      </c>
      <c r="G100" s="218"/>
      <c r="H100" s="221">
        <v>2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137</v>
      </c>
      <c r="AU100" s="227" t="s">
        <v>80</v>
      </c>
      <c r="AV100" s="11" t="s">
        <v>80</v>
      </c>
      <c r="AW100" s="11" t="s">
        <v>33</v>
      </c>
      <c r="AX100" s="11" t="s">
        <v>78</v>
      </c>
      <c r="AY100" s="227" t="s">
        <v>118</v>
      </c>
    </row>
    <row r="101" s="1" customFormat="1" ht="16.5" customHeight="1">
      <c r="B101" s="34"/>
      <c r="C101" s="202" t="s">
        <v>139</v>
      </c>
      <c r="D101" s="202" t="s">
        <v>120</v>
      </c>
      <c r="E101" s="203" t="s">
        <v>146</v>
      </c>
      <c r="F101" s="204" t="s">
        <v>147</v>
      </c>
      <c r="G101" s="205" t="s">
        <v>123</v>
      </c>
      <c r="H101" s="206">
        <v>2</v>
      </c>
      <c r="I101" s="207"/>
      <c r="J101" s="208">
        <f>ROUND(I101*H101,2)</f>
        <v>0</v>
      </c>
      <c r="K101" s="204" t="s">
        <v>1</v>
      </c>
      <c r="L101" s="39"/>
      <c r="M101" s="209" t="s">
        <v>1</v>
      </c>
      <c r="N101" s="210" t="s">
        <v>43</v>
      </c>
      <c r="O101" s="75"/>
      <c r="P101" s="211">
        <f>O101*H101</f>
        <v>0</v>
      </c>
      <c r="Q101" s="211">
        <v>0.084250000000000005</v>
      </c>
      <c r="R101" s="211">
        <f>Q101*H101</f>
        <v>0.16850000000000001</v>
      </c>
      <c r="S101" s="211">
        <v>0</v>
      </c>
      <c r="T101" s="212">
        <f>S101*H101</f>
        <v>0</v>
      </c>
      <c r="AR101" s="13" t="s">
        <v>125</v>
      </c>
      <c r="AT101" s="13" t="s">
        <v>120</v>
      </c>
      <c r="AU101" s="13" t="s">
        <v>80</v>
      </c>
      <c r="AY101" s="13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78</v>
      </c>
      <c r="BK101" s="213">
        <f>ROUND(I101*H101,2)</f>
        <v>0</v>
      </c>
      <c r="BL101" s="13" t="s">
        <v>125</v>
      </c>
      <c r="BM101" s="13" t="s">
        <v>148</v>
      </c>
    </row>
    <row r="102" s="1" customFormat="1">
      <c r="B102" s="34"/>
      <c r="C102" s="35"/>
      <c r="D102" s="214" t="s">
        <v>127</v>
      </c>
      <c r="E102" s="35"/>
      <c r="F102" s="215" t="s">
        <v>145</v>
      </c>
      <c r="G102" s="35"/>
      <c r="H102" s="35"/>
      <c r="I102" s="127"/>
      <c r="J102" s="35"/>
      <c r="K102" s="35"/>
      <c r="L102" s="39"/>
      <c r="M102" s="216"/>
      <c r="N102" s="75"/>
      <c r="O102" s="75"/>
      <c r="P102" s="75"/>
      <c r="Q102" s="75"/>
      <c r="R102" s="75"/>
      <c r="S102" s="75"/>
      <c r="T102" s="76"/>
      <c r="AT102" s="13" t="s">
        <v>127</v>
      </c>
      <c r="AU102" s="13" t="s">
        <v>80</v>
      </c>
    </row>
    <row r="103" s="10" customFormat="1" ht="22.8" customHeight="1">
      <c r="B103" s="186"/>
      <c r="C103" s="187"/>
      <c r="D103" s="188" t="s">
        <v>71</v>
      </c>
      <c r="E103" s="200" t="s">
        <v>149</v>
      </c>
      <c r="F103" s="200" t="s">
        <v>150</v>
      </c>
      <c r="G103" s="187"/>
      <c r="H103" s="187"/>
      <c r="I103" s="190"/>
      <c r="J103" s="201">
        <f>BK103</f>
        <v>0</v>
      </c>
      <c r="K103" s="187"/>
      <c r="L103" s="192"/>
      <c r="M103" s="193"/>
      <c r="N103" s="194"/>
      <c r="O103" s="194"/>
      <c r="P103" s="195">
        <f>SUM(P104:P171)</f>
        <v>0</v>
      </c>
      <c r="Q103" s="194"/>
      <c r="R103" s="195">
        <f>SUM(R104:R171)</f>
        <v>1.9390500000000002</v>
      </c>
      <c r="S103" s="194"/>
      <c r="T103" s="196">
        <f>SUM(T104:T171)</f>
        <v>0</v>
      </c>
      <c r="AR103" s="197" t="s">
        <v>78</v>
      </c>
      <c r="AT103" s="198" t="s">
        <v>71</v>
      </c>
      <c r="AU103" s="198" t="s">
        <v>78</v>
      </c>
      <c r="AY103" s="197" t="s">
        <v>118</v>
      </c>
      <c r="BK103" s="199">
        <f>SUM(BK104:BK171)</f>
        <v>0</v>
      </c>
    </row>
    <row r="104" s="1" customFormat="1" ht="16.5" customHeight="1">
      <c r="B104" s="34"/>
      <c r="C104" s="202" t="s">
        <v>151</v>
      </c>
      <c r="D104" s="202" t="s">
        <v>120</v>
      </c>
      <c r="E104" s="203" t="s">
        <v>152</v>
      </c>
      <c r="F104" s="204" t="s">
        <v>153</v>
      </c>
      <c r="G104" s="205" t="s">
        <v>154</v>
      </c>
      <c r="H104" s="206">
        <v>2</v>
      </c>
      <c r="I104" s="207"/>
      <c r="J104" s="208">
        <f>ROUND(I104*H104,2)</f>
        <v>0</v>
      </c>
      <c r="K104" s="204" t="s">
        <v>1</v>
      </c>
      <c r="L104" s="39"/>
      <c r="M104" s="209" t="s">
        <v>1</v>
      </c>
      <c r="N104" s="210" t="s">
        <v>43</v>
      </c>
      <c r="O104" s="75"/>
      <c r="P104" s="211">
        <f>O104*H104</f>
        <v>0</v>
      </c>
      <c r="Q104" s="211">
        <v>1.0000000000000001E-05</v>
      </c>
      <c r="R104" s="211">
        <f>Q104*H104</f>
        <v>2.0000000000000002E-05</v>
      </c>
      <c r="S104" s="211">
        <v>0</v>
      </c>
      <c r="T104" s="212">
        <f>S104*H104</f>
        <v>0</v>
      </c>
      <c r="AR104" s="13" t="s">
        <v>155</v>
      </c>
      <c r="AT104" s="13" t="s">
        <v>120</v>
      </c>
      <c r="AU104" s="13" t="s">
        <v>80</v>
      </c>
      <c r="AY104" s="13" t="s">
        <v>118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78</v>
      </c>
      <c r="BK104" s="213">
        <f>ROUND(I104*H104,2)</f>
        <v>0</v>
      </c>
      <c r="BL104" s="13" t="s">
        <v>155</v>
      </c>
      <c r="BM104" s="13" t="s">
        <v>156</v>
      </c>
    </row>
    <row r="105" s="1" customFormat="1">
      <c r="B105" s="34"/>
      <c r="C105" s="35"/>
      <c r="D105" s="214" t="s">
        <v>127</v>
      </c>
      <c r="E105" s="35"/>
      <c r="F105" s="215" t="s">
        <v>157</v>
      </c>
      <c r="G105" s="35"/>
      <c r="H105" s="35"/>
      <c r="I105" s="127"/>
      <c r="J105" s="35"/>
      <c r="K105" s="35"/>
      <c r="L105" s="39"/>
      <c r="M105" s="216"/>
      <c r="N105" s="75"/>
      <c r="O105" s="75"/>
      <c r="P105" s="75"/>
      <c r="Q105" s="75"/>
      <c r="R105" s="75"/>
      <c r="S105" s="75"/>
      <c r="T105" s="76"/>
      <c r="AT105" s="13" t="s">
        <v>127</v>
      </c>
      <c r="AU105" s="13" t="s">
        <v>80</v>
      </c>
    </row>
    <row r="106" s="1" customFormat="1" ht="16.5" customHeight="1">
      <c r="B106" s="34"/>
      <c r="C106" s="228" t="s">
        <v>158</v>
      </c>
      <c r="D106" s="228" t="s">
        <v>159</v>
      </c>
      <c r="E106" s="229" t="s">
        <v>160</v>
      </c>
      <c r="F106" s="230" t="s">
        <v>161</v>
      </c>
      <c r="G106" s="231" t="s">
        <v>154</v>
      </c>
      <c r="H106" s="232">
        <v>2</v>
      </c>
      <c r="I106" s="233"/>
      <c r="J106" s="234">
        <f>ROUND(I106*H106,2)</f>
        <v>0</v>
      </c>
      <c r="K106" s="230" t="s">
        <v>1</v>
      </c>
      <c r="L106" s="235"/>
      <c r="M106" s="236" t="s">
        <v>1</v>
      </c>
      <c r="N106" s="237" t="s">
        <v>43</v>
      </c>
      <c r="O106" s="75"/>
      <c r="P106" s="211">
        <f>O106*H106</f>
        <v>0</v>
      </c>
      <c r="Q106" s="211">
        <v>0.028000000000000001</v>
      </c>
      <c r="R106" s="211">
        <f>Q106*H106</f>
        <v>0.056000000000000001</v>
      </c>
      <c r="S106" s="211">
        <v>0</v>
      </c>
      <c r="T106" s="212">
        <f>S106*H106</f>
        <v>0</v>
      </c>
      <c r="AR106" s="13" t="s">
        <v>162</v>
      </c>
      <c r="AT106" s="13" t="s">
        <v>159</v>
      </c>
      <c r="AU106" s="13" t="s">
        <v>80</v>
      </c>
      <c r="AY106" s="13" t="s">
        <v>118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3" t="s">
        <v>78</v>
      </c>
      <c r="BK106" s="213">
        <f>ROUND(I106*H106,2)</f>
        <v>0</v>
      </c>
      <c r="BL106" s="13" t="s">
        <v>162</v>
      </c>
      <c r="BM106" s="13" t="s">
        <v>163</v>
      </c>
    </row>
    <row r="107" s="1" customFormat="1">
      <c r="B107" s="34"/>
      <c r="C107" s="35"/>
      <c r="D107" s="214" t="s">
        <v>127</v>
      </c>
      <c r="E107" s="35"/>
      <c r="F107" s="215" t="s">
        <v>157</v>
      </c>
      <c r="G107" s="35"/>
      <c r="H107" s="35"/>
      <c r="I107" s="127"/>
      <c r="J107" s="35"/>
      <c r="K107" s="35"/>
      <c r="L107" s="39"/>
      <c r="M107" s="216"/>
      <c r="N107" s="75"/>
      <c r="O107" s="75"/>
      <c r="P107" s="75"/>
      <c r="Q107" s="75"/>
      <c r="R107" s="75"/>
      <c r="S107" s="75"/>
      <c r="T107" s="76"/>
      <c r="AT107" s="13" t="s">
        <v>127</v>
      </c>
      <c r="AU107" s="13" t="s">
        <v>80</v>
      </c>
    </row>
    <row r="108" s="1" customFormat="1" ht="16.5" customHeight="1">
      <c r="B108" s="34"/>
      <c r="C108" s="202" t="s">
        <v>149</v>
      </c>
      <c r="D108" s="202" t="s">
        <v>120</v>
      </c>
      <c r="E108" s="203" t="s">
        <v>164</v>
      </c>
      <c r="F108" s="204" t="s">
        <v>165</v>
      </c>
      <c r="G108" s="205" t="s">
        <v>154</v>
      </c>
      <c r="H108" s="206">
        <v>1</v>
      </c>
      <c r="I108" s="207"/>
      <c r="J108" s="208">
        <f>ROUND(I108*H108,2)</f>
        <v>0</v>
      </c>
      <c r="K108" s="204" t="s">
        <v>1</v>
      </c>
      <c r="L108" s="39"/>
      <c r="M108" s="209" t="s">
        <v>1</v>
      </c>
      <c r="N108" s="210" t="s">
        <v>43</v>
      </c>
      <c r="O108" s="75"/>
      <c r="P108" s="211">
        <f>O108*H108</f>
        <v>0</v>
      </c>
      <c r="Q108" s="211">
        <v>1.0000000000000001E-05</v>
      </c>
      <c r="R108" s="211">
        <f>Q108*H108</f>
        <v>1.0000000000000001E-05</v>
      </c>
      <c r="S108" s="211">
        <v>0</v>
      </c>
      <c r="T108" s="212">
        <f>S108*H108</f>
        <v>0</v>
      </c>
      <c r="AR108" s="13" t="s">
        <v>155</v>
      </c>
      <c r="AT108" s="13" t="s">
        <v>120</v>
      </c>
      <c r="AU108" s="13" t="s">
        <v>80</v>
      </c>
      <c r="AY108" s="13" t="s">
        <v>118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3" t="s">
        <v>78</v>
      </c>
      <c r="BK108" s="213">
        <f>ROUND(I108*H108,2)</f>
        <v>0</v>
      </c>
      <c r="BL108" s="13" t="s">
        <v>155</v>
      </c>
      <c r="BM108" s="13" t="s">
        <v>166</v>
      </c>
    </row>
    <row r="109" s="1" customFormat="1">
      <c r="B109" s="34"/>
      <c r="C109" s="35"/>
      <c r="D109" s="214" t="s">
        <v>127</v>
      </c>
      <c r="E109" s="35"/>
      <c r="F109" s="215" t="s">
        <v>167</v>
      </c>
      <c r="G109" s="35"/>
      <c r="H109" s="35"/>
      <c r="I109" s="127"/>
      <c r="J109" s="35"/>
      <c r="K109" s="35"/>
      <c r="L109" s="39"/>
      <c r="M109" s="216"/>
      <c r="N109" s="75"/>
      <c r="O109" s="75"/>
      <c r="P109" s="75"/>
      <c r="Q109" s="75"/>
      <c r="R109" s="75"/>
      <c r="S109" s="75"/>
      <c r="T109" s="76"/>
      <c r="AT109" s="13" t="s">
        <v>127</v>
      </c>
      <c r="AU109" s="13" t="s">
        <v>80</v>
      </c>
    </row>
    <row r="110" s="1" customFormat="1" ht="16.5" customHeight="1">
      <c r="B110" s="34"/>
      <c r="C110" s="228" t="s">
        <v>168</v>
      </c>
      <c r="D110" s="228" t="s">
        <v>159</v>
      </c>
      <c r="E110" s="229" t="s">
        <v>169</v>
      </c>
      <c r="F110" s="230" t="s">
        <v>170</v>
      </c>
      <c r="G110" s="231" t="s">
        <v>154</v>
      </c>
      <c r="H110" s="232">
        <v>1</v>
      </c>
      <c r="I110" s="233"/>
      <c r="J110" s="234">
        <f>ROUND(I110*H110,2)</f>
        <v>0</v>
      </c>
      <c r="K110" s="230" t="s">
        <v>1</v>
      </c>
      <c r="L110" s="235"/>
      <c r="M110" s="236" t="s">
        <v>1</v>
      </c>
      <c r="N110" s="237" t="s">
        <v>43</v>
      </c>
      <c r="O110" s="75"/>
      <c r="P110" s="211">
        <f>O110*H110</f>
        <v>0</v>
      </c>
      <c r="Q110" s="211">
        <v>0.028000000000000001</v>
      </c>
      <c r="R110" s="211">
        <f>Q110*H110</f>
        <v>0.028000000000000001</v>
      </c>
      <c r="S110" s="211">
        <v>0</v>
      </c>
      <c r="T110" s="212">
        <f>S110*H110</f>
        <v>0</v>
      </c>
      <c r="AR110" s="13" t="s">
        <v>162</v>
      </c>
      <c r="AT110" s="13" t="s">
        <v>159</v>
      </c>
      <c r="AU110" s="13" t="s">
        <v>80</v>
      </c>
      <c r="AY110" s="13" t="s">
        <v>118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78</v>
      </c>
      <c r="BK110" s="213">
        <f>ROUND(I110*H110,2)</f>
        <v>0</v>
      </c>
      <c r="BL110" s="13" t="s">
        <v>162</v>
      </c>
      <c r="BM110" s="13" t="s">
        <v>171</v>
      </c>
    </row>
    <row r="111" s="1" customFormat="1">
      <c r="B111" s="34"/>
      <c r="C111" s="35"/>
      <c r="D111" s="214" t="s">
        <v>127</v>
      </c>
      <c r="E111" s="35"/>
      <c r="F111" s="215" t="s">
        <v>167</v>
      </c>
      <c r="G111" s="35"/>
      <c r="H111" s="35"/>
      <c r="I111" s="127"/>
      <c r="J111" s="35"/>
      <c r="K111" s="35"/>
      <c r="L111" s="39"/>
      <c r="M111" s="216"/>
      <c r="N111" s="75"/>
      <c r="O111" s="75"/>
      <c r="P111" s="75"/>
      <c r="Q111" s="75"/>
      <c r="R111" s="75"/>
      <c r="S111" s="75"/>
      <c r="T111" s="76"/>
      <c r="AT111" s="13" t="s">
        <v>127</v>
      </c>
      <c r="AU111" s="13" t="s">
        <v>80</v>
      </c>
    </row>
    <row r="112" s="1" customFormat="1" ht="16.5" customHeight="1">
      <c r="B112" s="34"/>
      <c r="C112" s="202" t="s">
        <v>172</v>
      </c>
      <c r="D112" s="202" t="s">
        <v>120</v>
      </c>
      <c r="E112" s="203" t="s">
        <v>173</v>
      </c>
      <c r="F112" s="204" t="s">
        <v>174</v>
      </c>
      <c r="G112" s="205" t="s">
        <v>175</v>
      </c>
      <c r="H112" s="206">
        <v>12</v>
      </c>
      <c r="I112" s="207"/>
      <c r="J112" s="208">
        <f>ROUND(I112*H112,2)</f>
        <v>0</v>
      </c>
      <c r="K112" s="204" t="s">
        <v>1</v>
      </c>
      <c r="L112" s="39"/>
      <c r="M112" s="209" t="s">
        <v>1</v>
      </c>
      <c r="N112" s="210" t="s">
        <v>43</v>
      </c>
      <c r="O112" s="75"/>
      <c r="P112" s="211">
        <f>O112*H112</f>
        <v>0</v>
      </c>
      <c r="Q112" s="211">
        <v>2.0000000000000002E-05</v>
      </c>
      <c r="R112" s="211">
        <f>Q112*H112</f>
        <v>0.00024000000000000003</v>
      </c>
      <c r="S112" s="211">
        <v>0</v>
      </c>
      <c r="T112" s="212">
        <f>S112*H112</f>
        <v>0</v>
      </c>
      <c r="AR112" s="13" t="s">
        <v>155</v>
      </c>
      <c r="AT112" s="13" t="s">
        <v>120</v>
      </c>
      <c r="AU112" s="13" t="s">
        <v>80</v>
      </c>
      <c r="AY112" s="13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78</v>
      </c>
      <c r="BK112" s="213">
        <f>ROUND(I112*H112,2)</f>
        <v>0</v>
      </c>
      <c r="BL112" s="13" t="s">
        <v>155</v>
      </c>
      <c r="BM112" s="13" t="s">
        <v>176</v>
      </c>
    </row>
    <row r="113" s="1" customFormat="1">
      <c r="B113" s="34"/>
      <c r="C113" s="35"/>
      <c r="D113" s="214" t="s">
        <v>127</v>
      </c>
      <c r="E113" s="35"/>
      <c r="F113" s="215" t="s">
        <v>157</v>
      </c>
      <c r="G113" s="35"/>
      <c r="H113" s="35"/>
      <c r="I113" s="127"/>
      <c r="J113" s="35"/>
      <c r="K113" s="35"/>
      <c r="L113" s="39"/>
      <c r="M113" s="216"/>
      <c r="N113" s="75"/>
      <c r="O113" s="75"/>
      <c r="P113" s="75"/>
      <c r="Q113" s="75"/>
      <c r="R113" s="75"/>
      <c r="S113" s="75"/>
      <c r="T113" s="76"/>
      <c r="AT113" s="13" t="s">
        <v>127</v>
      </c>
      <c r="AU113" s="13" t="s">
        <v>80</v>
      </c>
    </row>
    <row r="114" s="1" customFormat="1" ht="16.5" customHeight="1">
      <c r="B114" s="34"/>
      <c r="C114" s="228" t="s">
        <v>177</v>
      </c>
      <c r="D114" s="228" t="s">
        <v>159</v>
      </c>
      <c r="E114" s="229" t="s">
        <v>178</v>
      </c>
      <c r="F114" s="230" t="s">
        <v>179</v>
      </c>
      <c r="G114" s="231" t="s">
        <v>175</v>
      </c>
      <c r="H114" s="232">
        <v>12</v>
      </c>
      <c r="I114" s="233"/>
      <c r="J114" s="234">
        <f>ROUND(I114*H114,2)</f>
        <v>0</v>
      </c>
      <c r="K114" s="230" t="s">
        <v>1</v>
      </c>
      <c r="L114" s="235"/>
      <c r="M114" s="236" t="s">
        <v>1</v>
      </c>
      <c r="N114" s="237" t="s">
        <v>43</v>
      </c>
      <c r="O114" s="75"/>
      <c r="P114" s="211">
        <f>O114*H114</f>
        <v>0</v>
      </c>
      <c r="Q114" s="211">
        <v>0.00051000000000000004</v>
      </c>
      <c r="R114" s="211">
        <f>Q114*H114</f>
        <v>0.0061200000000000004</v>
      </c>
      <c r="S114" s="211">
        <v>0</v>
      </c>
      <c r="T114" s="212">
        <f>S114*H114</f>
        <v>0</v>
      </c>
      <c r="AR114" s="13" t="s">
        <v>162</v>
      </c>
      <c r="AT114" s="13" t="s">
        <v>159</v>
      </c>
      <c r="AU114" s="13" t="s">
        <v>80</v>
      </c>
      <c r="AY114" s="13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78</v>
      </c>
      <c r="BK114" s="213">
        <f>ROUND(I114*H114,2)</f>
        <v>0</v>
      </c>
      <c r="BL114" s="13" t="s">
        <v>162</v>
      </c>
      <c r="BM114" s="13" t="s">
        <v>180</v>
      </c>
    </row>
    <row r="115" s="1" customFormat="1">
      <c r="B115" s="34"/>
      <c r="C115" s="35"/>
      <c r="D115" s="214" t="s">
        <v>127</v>
      </c>
      <c r="E115" s="35"/>
      <c r="F115" s="215" t="s">
        <v>157</v>
      </c>
      <c r="G115" s="35"/>
      <c r="H115" s="35"/>
      <c r="I115" s="127"/>
      <c r="J115" s="35"/>
      <c r="K115" s="35"/>
      <c r="L115" s="39"/>
      <c r="M115" s="216"/>
      <c r="N115" s="75"/>
      <c r="O115" s="75"/>
      <c r="P115" s="75"/>
      <c r="Q115" s="75"/>
      <c r="R115" s="75"/>
      <c r="S115" s="75"/>
      <c r="T115" s="76"/>
      <c r="AT115" s="13" t="s">
        <v>127</v>
      </c>
      <c r="AU115" s="13" t="s">
        <v>80</v>
      </c>
    </row>
    <row r="116" s="1" customFormat="1" ht="16.5" customHeight="1">
      <c r="B116" s="34"/>
      <c r="C116" s="202" t="s">
        <v>181</v>
      </c>
      <c r="D116" s="202" t="s">
        <v>120</v>
      </c>
      <c r="E116" s="203" t="s">
        <v>182</v>
      </c>
      <c r="F116" s="204" t="s">
        <v>183</v>
      </c>
      <c r="G116" s="205" t="s">
        <v>154</v>
      </c>
      <c r="H116" s="206">
        <v>2</v>
      </c>
      <c r="I116" s="207"/>
      <c r="J116" s="208">
        <f>ROUND(I116*H116,2)</f>
        <v>0</v>
      </c>
      <c r="K116" s="204" t="s">
        <v>1</v>
      </c>
      <c r="L116" s="39"/>
      <c r="M116" s="209" t="s">
        <v>1</v>
      </c>
      <c r="N116" s="210" t="s">
        <v>43</v>
      </c>
      <c r="O116" s="75"/>
      <c r="P116" s="211">
        <f>O116*H116</f>
        <v>0</v>
      </c>
      <c r="Q116" s="211">
        <v>1.0000000000000001E-05</v>
      </c>
      <c r="R116" s="211">
        <f>Q116*H116</f>
        <v>2.0000000000000002E-05</v>
      </c>
      <c r="S116" s="211">
        <v>0</v>
      </c>
      <c r="T116" s="212">
        <f>S116*H116</f>
        <v>0</v>
      </c>
      <c r="AR116" s="13" t="s">
        <v>155</v>
      </c>
      <c r="AT116" s="13" t="s">
        <v>120</v>
      </c>
      <c r="AU116" s="13" t="s">
        <v>80</v>
      </c>
      <c r="AY116" s="13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3" t="s">
        <v>78</v>
      </c>
      <c r="BK116" s="213">
        <f>ROUND(I116*H116,2)</f>
        <v>0</v>
      </c>
      <c r="BL116" s="13" t="s">
        <v>155</v>
      </c>
      <c r="BM116" s="13" t="s">
        <v>184</v>
      </c>
    </row>
    <row r="117" s="1" customFormat="1">
      <c r="B117" s="34"/>
      <c r="C117" s="35"/>
      <c r="D117" s="214" t="s">
        <v>127</v>
      </c>
      <c r="E117" s="35"/>
      <c r="F117" s="215" t="s">
        <v>157</v>
      </c>
      <c r="G117" s="35"/>
      <c r="H117" s="35"/>
      <c r="I117" s="127"/>
      <c r="J117" s="35"/>
      <c r="K117" s="35"/>
      <c r="L117" s="39"/>
      <c r="M117" s="216"/>
      <c r="N117" s="75"/>
      <c r="O117" s="75"/>
      <c r="P117" s="75"/>
      <c r="Q117" s="75"/>
      <c r="R117" s="75"/>
      <c r="S117" s="75"/>
      <c r="T117" s="76"/>
      <c r="AT117" s="13" t="s">
        <v>127</v>
      </c>
      <c r="AU117" s="13" t="s">
        <v>80</v>
      </c>
    </row>
    <row r="118" s="1" customFormat="1" ht="16.5" customHeight="1">
      <c r="B118" s="34"/>
      <c r="C118" s="228" t="s">
        <v>185</v>
      </c>
      <c r="D118" s="228" t="s">
        <v>159</v>
      </c>
      <c r="E118" s="229" t="s">
        <v>186</v>
      </c>
      <c r="F118" s="230" t="s">
        <v>187</v>
      </c>
      <c r="G118" s="231" t="s">
        <v>154</v>
      </c>
      <c r="H118" s="232">
        <v>2</v>
      </c>
      <c r="I118" s="233"/>
      <c r="J118" s="234">
        <f>ROUND(I118*H118,2)</f>
        <v>0</v>
      </c>
      <c r="K118" s="230" t="s">
        <v>1</v>
      </c>
      <c r="L118" s="235"/>
      <c r="M118" s="236" t="s">
        <v>1</v>
      </c>
      <c r="N118" s="237" t="s">
        <v>43</v>
      </c>
      <c r="O118" s="75"/>
      <c r="P118" s="211">
        <f>O118*H118</f>
        <v>0</v>
      </c>
      <c r="Q118" s="211">
        <v>0.028000000000000001</v>
      </c>
      <c r="R118" s="211">
        <f>Q118*H118</f>
        <v>0.056000000000000001</v>
      </c>
      <c r="S118" s="211">
        <v>0</v>
      </c>
      <c r="T118" s="212">
        <f>S118*H118</f>
        <v>0</v>
      </c>
      <c r="AR118" s="13" t="s">
        <v>162</v>
      </c>
      <c r="AT118" s="13" t="s">
        <v>159</v>
      </c>
      <c r="AU118" s="13" t="s">
        <v>80</v>
      </c>
      <c r="AY118" s="13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3" t="s">
        <v>78</v>
      </c>
      <c r="BK118" s="213">
        <f>ROUND(I118*H118,2)</f>
        <v>0</v>
      </c>
      <c r="BL118" s="13" t="s">
        <v>162</v>
      </c>
      <c r="BM118" s="13" t="s">
        <v>188</v>
      </c>
    </row>
    <row r="119" s="1" customFormat="1">
      <c r="B119" s="34"/>
      <c r="C119" s="35"/>
      <c r="D119" s="214" t="s">
        <v>127</v>
      </c>
      <c r="E119" s="35"/>
      <c r="F119" s="215" t="s">
        <v>157</v>
      </c>
      <c r="G119" s="35"/>
      <c r="H119" s="35"/>
      <c r="I119" s="127"/>
      <c r="J119" s="35"/>
      <c r="K119" s="35"/>
      <c r="L119" s="39"/>
      <c r="M119" s="216"/>
      <c r="N119" s="75"/>
      <c r="O119" s="75"/>
      <c r="P119" s="75"/>
      <c r="Q119" s="75"/>
      <c r="R119" s="75"/>
      <c r="S119" s="75"/>
      <c r="T119" s="76"/>
      <c r="AT119" s="13" t="s">
        <v>127</v>
      </c>
      <c r="AU119" s="13" t="s">
        <v>80</v>
      </c>
    </row>
    <row r="120" s="1" customFormat="1" ht="16.5" customHeight="1">
      <c r="B120" s="34"/>
      <c r="C120" s="202" t="s">
        <v>189</v>
      </c>
      <c r="D120" s="202" t="s">
        <v>120</v>
      </c>
      <c r="E120" s="203" t="s">
        <v>190</v>
      </c>
      <c r="F120" s="204" t="s">
        <v>191</v>
      </c>
      <c r="G120" s="205" t="s">
        <v>154</v>
      </c>
      <c r="H120" s="206">
        <v>18</v>
      </c>
      <c r="I120" s="207"/>
      <c r="J120" s="208">
        <f>ROUND(I120*H120,2)</f>
        <v>0</v>
      </c>
      <c r="K120" s="204" t="s">
        <v>1</v>
      </c>
      <c r="L120" s="39"/>
      <c r="M120" s="209" t="s">
        <v>1</v>
      </c>
      <c r="N120" s="210" t="s">
        <v>43</v>
      </c>
      <c r="O120" s="75"/>
      <c r="P120" s="211">
        <f>O120*H120</f>
        <v>0</v>
      </c>
      <c r="Q120" s="211">
        <v>1.0000000000000001E-05</v>
      </c>
      <c r="R120" s="211">
        <f>Q120*H120</f>
        <v>0.00018000000000000001</v>
      </c>
      <c r="S120" s="211">
        <v>0</v>
      </c>
      <c r="T120" s="212">
        <f>S120*H120</f>
        <v>0</v>
      </c>
      <c r="AR120" s="13" t="s">
        <v>155</v>
      </c>
      <c r="AT120" s="13" t="s">
        <v>120</v>
      </c>
      <c r="AU120" s="13" t="s">
        <v>80</v>
      </c>
      <c r="AY120" s="13" t="s">
        <v>118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3" t="s">
        <v>78</v>
      </c>
      <c r="BK120" s="213">
        <f>ROUND(I120*H120,2)</f>
        <v>0</v>
      </c>
      <c r="BL120" s="13" t="s">
        <v>155</v>
      </c>
      <c r="BM120" s="13" t="s">
        <v>192</v>
      </c>
    </row>
    <row r="121" s="1" customFormat="1">
      <c r="B121" s="34"/>
      <c r="C121" s="35"/>
      <c r="D121" s="214" t="s">
        <v>127</v>
      </c>
      <c r="E121" s="35"/>
      <c r="F121" s="215" t="s">
        <v>157</v>
      </c>
      <c r="G121" s="35"/>
      <c r="H121" s="35"/>
      <c r="I121" s="127"/>
      <c r="J121" s="35"/>
      <c r="K121" s="35"/>
      <c r="L121" s="39"/>
      <c r="M121" s="216"/>
      <c r="N121" s="75"/>
      <c r="O121" s="75"/>
      <c r="P121" s="75"/>
      <c r="Q121" s="75"/>
      <c r="R121" s="75"/>
      <c r="S121" s="75"/>
      <c r="T121" s="76"/>
      <c r="AT121" s="13" t="s">
        <v>127</v>
      </c>
      <c r="AU121" s="13" t="s">
        <v>80</v>
      </c>
    </row>
    <row r="122" s="1" customFormat="1" ht="16.5" customHeight="1">
      <c r="B122" s="34"/>
      <c r="C122" s="228" t="s">
        <v>8</v>
      </c>
      <c r="D122" s="228" t="s">
        <v>159</v>
      </c>
      <c r="E122" s="229" t="s">
        <v>193</v>
      </c>
      <c r="F122" s="230" t="s">
        <v>194</v>
      </c>
      <c r="G122" s="231" t="s">
        <v>154</v>
      </c>
      <c r="H122" s="232">
        <v>18</v>
      </c>
      <c r="I122" s="233"/>
      <c r="J122" s="234">
        <f>ROUND(I122*H122,2)</f>
        <v>0</v>
      </c>
      <c r="K122" s="230" t="s">
        <v>1</v>
      </c>
      <c r="L122" s="235"/>
      <c r="M122" s="236" t="s">
        <v>1</v>
      </c>
      <c r="N122" s="237" t="s">
        <v>43</v>
      </c>
      <c r="O122" s="75"/>
      <c r="P122" s="211">
        <f>O122*H122</f>
        <v>0</v>
      </c>
      <c r="Q122" s="211">
        <v>0.028000000000000001</v>
      </c>
      <c r="R122" s="211">
        <f>Q122*H122</f>
        <v>0.504</v>
      </c>
      <c r="S122" s="211">
        <v>0</v>
      </c>
      <c r="T122" s="212">
        <f>S122*H122</f>
        <v>0</v>
      </c>
      <c r="AR122" s="13" t="s">
        <v>162</v>
      </c>
      <c r="AT122" s="13" t="s">
        <v>159</v>
      </c>
      <c r="AU122" s="13" t="s">
        <v>80</v>
      </c>
      <c r="AY122" s="13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3" t="s">
        <v>78</v>
      </c>
      <c r="BK122" s="213">
        <f>ROUND(I122*H122,2)</f>
        <v>0</v>
      </c>
      <c r="BL122" s="13" t="s">
        <v>162</v>
      </c>
      <c r="BM122" s="13" t="s">
        <v>195</v>
      </c>
    </row>
    <row r="123" s="1" customFormat="1">
      <c r="B123" s="34"/>
      <c r="C123" s="35"/>
      <c r="D123" s="214" t="s">
        <v>127</v>
      </c>
      <c r="E123" s="35"/>
      <c r="F123" s="215" t="s">
        <v>157</v>
      </c>
      <c r="G123" s="35"/>
      <c r="H123" s="35"/>
      <c r="I123" s="127"/>
      <c r="J123" s="35"/>
      <c r="K123" s="35"/>
      <c r="L123" s="39"/>
      <c r="M123" s="216"/>
      <c r="N123" s="75"/>
      <c r="O123" s="75"/>
      <c r="P123" s="75"/>
      <c r="Q123" s="75"/>
      <c r="R123" s="75"/>
      <c r="S123" s="75"/>
      <c r="T123" s="76"/>
      <c r="AT123" s="13" t="s">
        <v>127</v>
      </c>
      <c r="AU123" s="13" t="s">
        <v>80</v>
      </c>
    </row>
    <row r="124" s="1" customFormat="1" ht="16.5" customHeight="1">
      <c r="B124" s="34"/>
      <c r="C124" s="202" t="s">
        <v>196</v>
      </c>
      <c r="D124" s="202" t="s">
        <v>120</v>
      </c>
      <c r="E124" s="203" t="s">
        <v>197</v>
      </c>
      <c r="F124" s="204" t="s">
        <v>198</v>
      </c>
      <c r="G124" s="205" t="s">
        <v>154</v>
      </c>
      <c r="H124" s="206">
        <v>4</v>
      </c>
      <c r="I124" s="207"/>
      <c r="J124" s="208">
        <f>ROUND(I124*H124,2)</f>
        <v>0</v>
      </c>
      <c r="K124" s="204" t="s">
        <v>1</v>
      </c>
      <c r="L124" s="39"/>
      <c r="M124" s="209" t="s">
        <v>1</v>
      </c>
      <c r="N124" s="210" t="s">
        <v>43</v>
      </c>
      <c r="O124" s="75"/>
      <c r="P124" s="211">
        <f>O124*H124</f>
        <v>0</v>
      </c>
      <c r="Q124" s="211">
        <v>1.0000000000000001E-05</v>
      </c>
      <c r="R124" s="211">
        <f>Q124*H124</f>
        <v>4.0000000000000003E-05</v>
      </c>
      <c r="S124" s="211">
        <v>0</v>
      </c>
      <c r="T124" s="212">
        <f>S124*H124</f>
        <v>0</v>
      </c>
      <c r="AR124" s="13" t="s">
        <v>155</v>
      </c>
      <c r="AT124" s="13" t="s">
        <v>120</v>
      </c>
      <c r="AU124" s="13" t="s">
        <v>80</v>
      </c>
      <c r="AY124" s="13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3" t="s">
        <v>78</v>
      </c>
      <c r="BK124" s="213">
        <f>ROUND(I124*H124,2)</f>
        <v>0</v>
      </c>
      <c r="BL124" s="13" t="s">
        <v>155</v>
      </c>
      <c r="BM124" s="13" t="s">
        <v>199</v>
      </c>
    </row>
    <row r="125" s="1" customFormat="1">
      <c r="B125" s="34"/>
      <c r="C125" s="35"/>
      <c r="D125" s="214" t="s">
        <v>127</v>
      </c>
      <c r="E125" s="35"/>
      <c r="F125" s="215" t="s">
        <v>157</v>
      </c>
      <c r="G125" s="35"/>
      <c r="H125" s="35"/>
      <c r="I125" s="127"/>
      <c r="J125" s="35"/>
      <c r="K125" s="35"/>
      <c r="L125" s="39"/>
      <c r="M125" s="216"/>
      <c r="N125" s="75"/>
      <c r="O125" s="75"/>
      <c r="P125" s="75"/>
      <c r="Q125" s="75"/>
      <c r="R125" s="75"/>
      <c r="S125" s="75"/>
      <c r="T125" s="76"/>
      <c r="AT125" s="13" t="s">
        <v>127</v>
      </c>
      <c r="AU125" s="13" t="s">
        <v>80</v>
      </c>
    </row>
    <row r="126" s="1" customFormat="1" ht="16.5" customHeight="1">
      <c r="B126" s="34"/>
      <c r="C126" s="228" t="s">
        <v>200</v>
      </c>
      <c r="D126" s="228" t="s">
        <v>159</v>
      </c>
      <c r="E126" s="229" t="s">
        <v>201</v>
      </c>
      <c r="F126" s="230" t="s">
        <v>202</v>
      </c>
      <c r="G126" s="231" t="s">
        <v>154</v>
      </c>
      <c r="H126" s="232">
        <v>4</v>
      </c>
      <c r="I126" s="233"/>
      <c r="J126" s="234">
        <f>ROUND(I126*H126,2)</f>
        <v>0</v>
      </c>
      <c r="K126" s="230" t="s">
        <v>1</v>
      </c>
      <c r="L126" s="235"/>
      <c r="M126" s="236" t="s">
        <v>1</v>
      </c>
      <c r="N126" s="237" t="s">
        <v>43</v>
      </c>
      <c r="O126" s="75"/>
      <c r="P126" s="211">
        <f>O126*H126</f>
        <v>0</v>
      </c>
      <c r="Q126" s="211">
        <v>0.00051000000000000004</v>
      </c>
      <c r="R126" s="211">
        <f>Q126*H126</f>
        <v>0.0020400000000000001</v>
      </c>
      <c r="S126" s="211">
        <v>0</v>
      </c>
      <c r="T126" s="212">
        <f>S126*H126</f>
        <v>0</v>
      </c>
      <c r="AR126" s="13" t="s">
        <v>162</v>
      </c>
      <c r="AT126" s="13" t="s">
        <v>159</v>
      </c>
      <c r="AU126" s="13" t="s">
        <v>80</v>
      </c>
      <c r="AY126" s="13" t="s">
        <v>118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3" t="s">
        <v>78</v>
      </c>
      <c r="BK126" s="213">
        <f>ROUND(I126*H126,2)</f>
        <v>0</v>
      </c>
      <c r="BL126" s="13" t="s">
        <v>162</v>
      </c>
      <c r="BM126" s="13" t="s">
        <v>203</v>
      </c>
    </row>
    <row r="127" s="1" customFormat="1">
      <c r="B127" s="34"/>
      <c r="C127" s="35"/>
      <c r="D127" s="214" t="s">
        <v>127</v>
      </c>
      <c r="E127" s="35"/>
      <c r="F127" s="215" t="s">
        <v>157</v>
      </c>
      <c r="G127" s="35"/>
      <c r="H127" s="35"/>
      <c r="I127" s="127"/>
      <c r="J127" s="35"/>
      <c r="K127" s="35"/>
      <c r="L127" s="39"/>
      <c r="M127" s="216"/>
      <c r="N127" s="75"/>
      <c r="O127" s="75"/>
      <c r="P127" s="75"/>
      <c r="Q127" s="75"/>
      <c r="R127" s="75"/>
      <c r="S127" s="75"/>
      <c r="T127" s="76"/>
      <c r="AT127" s="13" t="s">
        <v>127</v>
      </c>
      <c r="AU127" s="13" t="s">
        <v>80</v>
      </c>
    </row>
    <row r="128" s="1" customFormat="1" ht="16.5" customHeight="1">
      <c r="B128" s="34"/>
      <c r="C128" s="202" t="s">
        <v>204</v>
      </c>
      <c r="D128" s="202" t="s">
        <v>120</v>
      </c>
      <c r="E128" s="203" t="s">
        <v>205</v>
      </c>
      <c r="F128" s="204" t="s">
        <v>206</v>
      </c>
      <c r="G128" s="205" t="s">
        <v>154</v>
      </c>
      <c r="H128" s="206">
        <v>1</v>
      </c>
      <c r="I128" s="207"/>
      <c r="J128" s="208">
        <f>ROUND(I128*H128,2)</f>
        <v>0</v>
      </c>
      <c r="K128" s="204" t="s">
        <v>1</v>
      </c>
      <c r="L128" s="39"/>
      <c r="M128" s="209" t="s">
        <v>1</v>
      </c>
      <c r="N128" s="210" t="s">
        <v>43</v>
      </c>
      <c r="O128" s="75"/>
      <c r="P128" s="211">
        <f>O128*H128</f>
        <v>0</v>
      </c>
      <c r="Q128" s="211">
        <v>1.0000000000000001E-05</v>
      </c>
      <c r="R128" s="211">
        <f>Q128*H128</f>
        <v>1.0000000000000001E-05</v>
      </c>
      <c r="S128" s="211">
        <v>0</v>
      </c>
      <c r="T128" s="212">
        <f>S128*H128</f>
        <v>0</v>
      </c>
      <c r="AR128" s="13" t="s">
        <v>155</v>
      </c>
      <c r="AT128" s="13" t="s">
        <v>120</v>
      </c>
      <c r="AU128" s="13" t="s">
        <v>80</v>
      </c>
      <c r="AY128" s="13" t="s">
        <v>118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3" t="s">
        <v>78</v>
      </c>
      <c r="BK128" s="213">
        <f>ROUND(I128*H128,2)</f>
        <v>0</v>
      </c>
      <c r="BL128" s="13" t="s">
        <v>155</v>
      </c>
      <c r="BM128" s="13" t="s">
        <v>207</v>
      </c>
    </row>
    <row r="129" s="1" customFormat="1">
      <c r="B129" s="34"/>
      <c r="C129" s="35"/>
      <c r="D129" s="214" t="s">
        <v>127</v>
      </c>
      <c r="E129" s="35"/>
      <c r="F129" s="215" t="s">
        <v>157</v>
      </c>
      <c r="G129" s="35"/>
      <c r="H129" s="35"/>
      <c r="I129" s="127"/>
      <c r="J129" s="35"/>
      <c r="K129" s="35"/>
      <c r="L129" s="39"/>
      <c r="M129" s="216"/>
      <c r="N129" s="75"/>
      <c r="O129" s="75"/>
      <c r="P129" s="75"/>
      <c r="Q129" s="75"/>
      <c r="R129" s="75"/>
      <c r="S129" s="75"/>
      <c r="T129" s="76"/>
      <c r="AT129" s="13" t="s">
        <v>127</v>
      </c>
      <c r="AU129" s="13" t="s">
        <v>80</v>
      </c>
    </row>
    <row r="130" s="1" customFormat="1" ht="16.5" customHeight="1">
      <c r="B130" s="34"/>
      <c r="C130" s="228" t="s">
        <v>208</v>
      </c>
      <c r="D130" s="228" t="s">
        <v>159</v>
      </c>
      <c r="E130" s="229" t="s">
        <v>209</v>
      </c>
      <c r="F130" s="230" t="s">
        <v>210</v>
      </c>
      <c r="G130" s="231" t="s">
        <v>154</v>
      </c>
      <c r="H130" s="232">
        <v>1</v>
      </c>
      <c r="I130" s="233"/>
      <c r="J130" s="234">
        <f>ROUND(I130*H130,2)</f>
        <v>0</v>
      </c>
      <c r="K130" s="230" t="s">
        <v>1</v>
      </c>
      <c r="L130" s="235"/>
      <c r="M130" s="236" t="s">
        <v>1</v>
      </c>
      <c r="N130" s="237" t="s">
        <v>43</v>
      </c>
      <c r="O130" s="75"/>
      <c r="P130" s="211">
        <f>O130*H130</f>
        <v>0</v>
      </c>
      <c r="Q130" s="211">
        <v>0.00051000000000000004</v>
      </c>
      <c r="R130" s="211">
        <f>Q130*H130</f>
        <v>0.00051000000000000004</v>
      </c>
      <c r="S130" s="211">
        <v>0</v>
      </c>
      <c r="T130" s="212">
        <f>S130*H130</f>
        <v>0</v>
      </c>
      <c r="AR130" s="13" t="s">
        <v>162</v>
      </c>
      <c r="AT130" s="13" t="s">
        <v>159</v>
      </c>
      <c r="AU130" s="13" t="s">
        <v>80</v>
      </c>
      <c r="AY130" s="13" t="s">
        <v>118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3" t="s">
        <v>78</v>
      </c>
      <c r="BK130" s="213">
        <f>ROUND(I130*H130,2)</f>
        <v>0</v>
      </c>
      <c r="BL130" s="13" t="s">
        <v>162</v>
      </c>
      <c r="BM130" s="13" t="s">
        <v>211</v>
      </c>
    </row>
    <row r="131" s="1" customFormat="1">
      <c r="B131" s="34"/>
      <c r="C131" s="35"/>
      <c r="D131" s="214" t="s">
        <v>127</v>
      </c>
      <c r="E131" s="35"/>
      <c r="F131" s="215" t="s">
        <v>157</v>
      </c>
      <c r="G131" s="35"/>
      <c r="H131" s="35"/>
      <c r="I131" s="127"/>
      <c r="J131" s="35"/>
      <c r="K131" s="35"/>
      <c r="L131" s="39"/>
      <c r="M131" s="216"/>
      <c r="N131" s="75"/>
      <c r="O131" s="75"/>
      <c r="P131" s="75"/>
      <c r="Q131" s="75"/>
      <c r="R131" s="75"/>
      <c r="S131" s="75"/>
      <c r="T131" s="76"/>
      <c r="AT131" s="13" t="s">
        <v>127</v>
      </c>
      <c r="AU131" s="13" t="s">
        <v>80</v>
      </c>
    </row>
    <row r="132" s="1" customFormat="1" ht="16.5" customHeight="1">
      <c r="B132" s="34"/>
      <c r="C132" s="202" t="s">
        <v>212</v>
      </c>
      <c r="D132" s="202" t="s">
        <v>120</v>
      </c>
      <c r="E132" s="203" t="s">
        <v>213</v>
      </c>
      <c r="F132" s="204" t="s">
        <v>214</v>
      </c>
      <c r="G132" s="205" t="s">
        <v>154</v>
      </c>
      <c r="H132" s="206">
        <v>1</v>
      </c>
      <c r="I132" s="207"/>
      <c r="J132" s="208">
        <f>ROUND(I132*H132,2)</f>
        <v>0</v>
      </c>
      <c r="K132" s="204" t="s">
        <v>1</v>
      </c>
      <c r="L132" s="39"/>
      <c r="M132" s="209" t="s">
        <v>1</v>
      </c>
      <c r="N132" s="210" t="s">
        <v>43</v>
      </c>
      <c r="O132" s="7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AR132" s="13" t="s">
        <v>196</v>
      </c>
      <c r="AT132" s="13" t="s">
        <v>120</v>
      </c>
      <c r="AU132" s="13" t="s">
        <v>80</v>
      </c>
      <c r="AY132" s="13" t="s">
        <v>118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3" t="s">
        <v>78</v>
      </c>
      <c r="BK132" s="213">
        <f>ROUND(I132*H132,2)</f>
        <v>0</v>
      </c>
      <c r="BL132" s="13" t="s">
        <v>196</v>
      </c>
      <c r="BM132" s="13" t="s">
        <v>215</v>
      </c>
    </row>
    <row r="133" s="1" customFormat="1">
      <c r="B133" s="34"/>
      <c r="C133" s="35"/>
      <c r="D133" s="214" t="s">
        <v>127</v>
      </c>
      <c r="E133" s="35"/>
      <c r="F133" s="215" t="s">
        <v>216</v>
      </c>
      <c r="G133" s="35"/>
      <c r="H133" s="35"/>
      <c r="I133" s="127"/>
      <c r="J133" s="35"/>
      <c r="K133" s="35"/>
      <c r="L133" s="39"/>
      <c r="M133" s="216"/>
      <c r="N133" s="75"/>
      <c r="O133" s="75"/>
      <c r="P133" s="75"/>
      <c r="Q133" s="75"/>
      <c r="R133" s="75"/>
      <c r="S133" s="75"/>
      <c r="T133" s="76"/>
      <c r="AT133" s="13" t="s">
        <v>127</v>
      </c>
      <c r="AU133" s="13" t="s">
        <v>80</v>
      </c>
    </row>
    <row r="134" s="1" customFormat="1" ht="16.5" customHeight="1">
      <c r="B134" s="34"/>
      <c r="C134" s="202" t="s">
        <v>7</v>
      </c>
      <c r="D134" s="202" t="s">
        <v>120</v>
      </c>
      <c r="E134" s="203" t="s">
        <v>217</v>
      </c>
      <c r="F134" s="204" t="s">
        <v>218</v>
      </c>
      <c r="G134" s="205" t="s">
        <v>154</v>
      </c>
      <c r="H134" s="206">
        <v>1</v>
      </c>
      <c r="I134" s="207"/>
      <c r="J134" s="208">
        <f>ROUND(I134*H134,2)</f>
        <v>0</v>
      </c>
      <c r="K134" s="204" t="s">
        <v>1</v>
      </c>
      <c r="L134" s="39"/>
      <c r="M134" s="209" t="s">
        <v>1</v>
      </c>
      <c r="N134" s="210" t="s">
        <v>43</v>
      </c>
      <c r="O134" s="75"/>
      <c r="P134" s="211">
        <f>O134*H134</f>
        <v>0</v>
      </c>
      <c r="Q134" s="211">
        <v>0.00167</v>
      </c>
      <c r="R134" s="211">
        <f>Q134*H134</f>
        <v>0.00167</v>
      </c>
      <c r="S134" s="211">
        <v>0</v>
      </c>
      <c r="T134" s="212">
        <f>S134*H134</f>
        <v>0</v>
      </c>
      <c r="AR134" s="13" t="s">
        <v>125</v>
      </c>
      <c r="AT134" s="13" t="s">
        <v>120</v>
      </c>
      <c r="AU134" s="13" t="s">
        <v>80</v>
      </c>
      <c r="AY134" s="13" t="s">
        <v>118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3" t="s">
        <v>78</v>
      </c>
      <c r="BK134" s="213">
        <f>ROUND(I134*H134,2)</f>
        <v>0</v>
      </c>
      <c r="BL134" s="13" t="s">
        <v>125</v>
      </c>
      <c r="BM134" s="13" t="s">
        <v>219</v>
      </c>
    </row>
    <row r="135" s="1" customFormat="1">
      <c r="B135" s="34"/>
      <c r="C135" s="35"/>
      <c r="D135" s="214" t="s">
        <v>127</v>
      </c>
      <c r="E135" s="35"/>
      <c r="F135" s="215" t="s">
        <v>157</v>
      </c>
      <c r="G135" s="35"/>
      <c r="H135" s="35"/>
      <c r="I135" s="127"/>
      <c r="J135" s="35"/>
      <c r="K135" s="35"/>
      <c r="L135" s="39"/>
      <c r="M135" s="216"/>
      <c r="N135" s="75"/>
      <c r="O135" s="75"/>
      <c r="P135" s="75"/>
      <c r="Q135" s="75"/>
      <c r="R135" s="75"/>
      <c r="S135" s="75"/>
      <c r="T135" s="76"/>
      <c r="AT135" s="13" t="s">
        <v>127</v>
      </c>
      <c r="AU135" s="13" t="s">
        <v>80</v>
      </c>
    </row>
    <row r="136" s="1" customFormat="1" ht="16.5" customHeight="1">
      <c r="B136" s="34"/>
      <c r="C136" s="228" t="s">
        <v>220</v>
      </c>
      <c r="D136" s="228" t="s">
        <v>159</v>
      </c>
      <c r="E136" s="229" t="s">
        <v>221</v>
      </c>
      <c r="F136" s="230" t="s">
        <v>222</v>
      </c>
      <c r="G136" s="231" t="s">
        <v>154</v>
      </c>
      <c r="H136" s="232">
        <v>1</v>
      </c>
      <c r="I136" s="233"/>
      <c r="J136" s="234">
        <f>ROUND(I136*H136,2)</f>
        <v>0</v>
      </c>
      <c r="K136" s="230" t="s">
        <v>1</v>
      </c>
      <c r="L136" s="235"/>
      <c r="M136" s="236" t="s">
        <v>1</v>
      </c>
      <c r="N136" s="237" t="s">
        <v>43</v>
      </c>
      <c r="O136" s="75"/>
      <c r="P136" s="211">
        <f>O136*H136</f>
        <v>0</v>
      </c>
      <c r="Q136" s="211">
        <v>0.024199999999999999</v>
      </c>
      <c r="R136" s="211">
        <f>Q136*H136</f>
        <v>0.024199999999999999</v>
      </c>
      <c r="S136" s="211">
        <v>0</v>
      </c>
      <c r="T136" s="212">
        <f>S136*H136</f>
        <v>0</v>
      </c>
      <c r="AR136" s="13" t="s">
        <v>149</v>
      </c>
      <c r="AT136" s="13" t="s">
        <v>159</v>
      </c>
      <c r="AU136" s="13" t="s">
        <v>80</v>
      </c>
      <c r="AY136" s="13" t="s">
        <v>118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3" t="s">
        <v>78</v>
      </c>
      <c r="BK136" s="213">
        <f>ROUND(I136*H136,2)</f>
        <v>0</v>
      </c>
      <c r="BL136" s="13" t="s">
        <v>125</v>
      </c>
      <c r="BM136" s="13" t="s">
        <v>223</v>
      </c>
    </row>
    <row r="137" s="1" customFormat="1">
      <c r="B137" s="34"/>
      <c r="C137" s="35"/>
      <c r="D137" s="214" t="s">
        <v>127</v>
      </c>
      <c r="E137" s="35"/>
      <c r="F137" s="215" t="s">
        <v>157</v>
      </c>
      <c r="G137" s="35"/>
      <c r="H137" s="35"/>
      <c r="I137" s="127"/>
      <c r="J137" s="35"/>
      <c r="K137" s="35"/>
      <c r="L137" s="39"/>
      <c r="M137" s="216"/>
      <c r="N137" s="75"/>
      <c r="O137" s="75"/>
      <c r="P137" s="75"/>
      <c r="Q137" s="75"/>
      <c r="R137" s="75"/>
      <c r="S137" s="75"/>
      <c r="T137" s="76"/>
      <c r="AT137" s="13" t="s">
        <v>127</v>
      </c>
      <c r="AU137" s="13" t="s">
        <v>80</v>
      </c>
    </row>
    <row r="138" s="1" customFormat="1" ht="16.5" customHeight="1">
      <c r="B138" s="34"/>
      <c r="C138" s="202" t="s">
        <v>224</v>
      </c>
      <c r="D138" s="202" t="s">
        <v>120</v>
      </c>
      <c r="E138" s="203" t="s">
        <v>225</v>
      </c>
      <c r="F138" s="204" t="s">
        <v>226</v>
      </c>
      <c r="G138" s="205" t="s">
        <v>154</v>
      </c>
      <c r="H138" s="206">
        <v>3</v>
      </c>
      <c r="I138" s="207"/>
      <c r="J138" s="208">
        <f>ROUND(I138*H138,2)</f>
        <v>0</v>
      </c>
      <c r="K138" s="204" t="s">
        <v>1</v>
      </c>
      <c r="L138" s="39"/>
      <c r="M138" s="209" t="s">
        <v>1</v>
      </c>
      <c r="N138" s="210" t="s">
        <v>43</v>
      </c>
      <c r="O138" s="75"/>
      <c r="P138" s="211">
        <f>O138*H138</f>
        <v>0</v>
      </c>
      <c r="Q138" s="211">
        <v>0.00167</v>
      </c>
      <c r="R138" s="211">
        <f>Q138*H138</f>
        <v>0.0050100000000000006</v>
      </c>
      <c r="S138" s="211">
        <v>0</v>
      </c>
      <c r="T138" s="212">
        <f>S138*H138</f>
        <v>0</v>
      </c>
      <c r="AR138" s="13" t="s">
        <v>125</v>
      </c>
      <c r="AT138" s="13" t="s">
        <v>120</v>
      </c>
      <c r="AU138" s="13" t="s">
        <v>80</v>
      </c>
      <c r="AY138" s="13" t="s">
        <v>118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3" t="s">
        <v>78</v>
      </c>
      <c r="BK138" s="213">
        <f>ROUND(I138*H138,2)</f>
        <v>0</v>
      </c>
      <c r="BL138" s="13" t="s">
        <v>125</v>
      </c>
      <c r="BM138" s="13" t="s">
        <v>227</v>
      </c>
    </row>
    <row r="139" s="1" customFormat="1">
      <c r="B139" s="34"/>
      <c r="C139" s="35"/>
      <c r="D139" s="214" t="s">
        <v>127</v>
      </c>
      <c r="E139" s="35"/>
      <c r="F139" s="215" t="s">
        <v>157</v>
      </c>
      <c r="G139" s="35"/>
      <c r="H139" s="35"/>
      <c r="I139" s="127"/>
      <c r="J139" s="35"/>
      <c r="K139" s="35"/>
      <c r="L139" s="39"/>
      <c r="M139" s="216"/>
      <c r="N139" s="75"/>
      <c r="O139" s="75"/>
      <c r="P139" s="75"/>
      <c r="Q139" s="75"/>
      <c r="R139" s="75"/>
      <c r="S139" s="75"/>
      <c r="T139" s="76"/>
      <c r="AT139" s="13" t="s">
        <v>127</v>
      </c>
      <c r="AU139" s="13" t="s">
        <v>80</v>
      </c>
    </row>
    <row r="140" s="1" customFormat="1" ht="16.5" customHeight="1">
      <c r="B140" s="34"/>
      <c r="C140" s="228" t="s">
        <v>228</v>
      </c>
      <c r="D140" s="228" t="s">
        <v>159</v>
      </c>
      <c r="E140" s="229" t="s">
        <v>229</v>
      </c>
      <c r="F140" s="230" t="s">
        <v>230</v>
      </c>
      <c r="G140" s="231" t="s">
        <v>154</v>
      </c>
      <c r="H140" s="232">
        <v>2</v>
      </c>
      <c r="I140" s="233"/>
      <c r="J140" s="234">
        <f>ROUND(I140*H140,2)</f>
        <v>0</v>
      </c>
      <c r="K140" s="230" t="s">
        <v>1</v>
      </c>
      <c r="L140" s="235"/>
      <c r="M140" s="236" t="s">
        <v>1</v>
      </c>
      <c r="N140" s="237" t="s">
        <v>43</v>
      </c>
      <c r="O140" s="75"/>
      <c r="P140" s="211">
        <f>O140*H140</f>
        <v>0</v>
      </c>
      <c r="Q140" s="211">
        <v>0.029000000000000001</v>
      </c>
      <c r="R140" s="211">
        <f>Q140*H140</f>
        <v>0.058000000000000003</v>
      </c>
      <c r="S140" s="211">
        <v>0</v>
      </c>
      <c r="T140" s="212">
        <f>S140*H140</f>
        <v>0</v>
      </c>
      <c r="AR140" s="13" t="s">
        <v>149</v>
      </c>
      <c r="AT140" s="13" t="s">
        <v>159</v>
      </c>
      <c r="AU140" s="13" t="s">
        <v>80</v>
      </c>
      <c r="AY140" s="13" t="s">
        <v>118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3" t="s">
        <v>78</v>
      </c>
      <c r="BK140" s="213">
        <f>ROUND(I140*H140,2)</f>
        <v>0</v>
      </c>
      <c r="BL140" s="13" t="s">
        <v>125</v>
      </c>
      <c r="BM140" s="13" t="s">
        <v>231</v>
      </c>
    </row>
    <row r="141" s="1" customFormat="1">
      <c r="B141" s="34"/>
      <c r="C141" s="35"/>
      <c r="D141" s="214" t="s">
        <v>127</v>
      </c>
      <c r="E141" s="35"/>
      <c r="F141" s="215" t="s">
        <v>157</v>
      </c>
      <c r="G141" s="35"/>
      <c r="H141" s="35"/>
      <c r="I141" s="127"/>
      <c r="J141" s="35"/>
      <c r="K141" s="35"/>
      <c r="L141" s="39"/>
      <c r="M141" s="216"/>
      <c r="N141" s="75"/>
      <c r="O141" s="75"/>
      <c r="P141" s="75"/>
      <c r="Q141" s="75"/>
      <c r="R141" s="75"/>
      <c r="S141" s="75"/>
      <c r="T141" s="76"/>
      <c r="AT141" s="13" t="s">
        <v>127</v>
      </c>
      <c r="AU141" s="13" t="s">
        <v>80</v>
      </c>
    </row>
    <row r="142" s="1" customFormat="1" ht="16.5" customHeight="1">
      <c r="B142" s="34"/>
      <c r="C142" s="202" t="s">
        <v>232</v>
      </c>
      <c r="D142" s="202" t="s">
        <v>120</v>
      </c>
      <c r="E142" s="203" t="s">
        <v>233</v>
      </c>
      <c r="F142" s="204" t="s">
        <v>234</v>
      </c>
      <c r="G142" s="205" t="s">
        <v>154</v>
      </c>
      <c r="H142" s="206">
        <v>2</v>
      </c>
      <c r="I142" s="207"/>
      <c r="J142" s="208">
        <f>ROUND(I142*H142,2)</f>
        <v>0</v>
      </c>
      <c r="K142" s="204" t="s">
        <v>124</v>
      </c>
      <c r="L142" s="39"/>
      <c r="M142" s="209" t="s">
        <v>1</v>
      </c>
      <c r="N142" s="210" t="s">
        <v>43</v>
      </c>
      <c r="O142" s="75"/>
      <c r="P142" s="211">
        <f>O142*H142</f>
        <v>0</v>
      </c>
      <c r="Q142" s="211">
        <v>0.0030100000000000001</v>
      </c>
      <c r="R142" s="211">
        <f>Q142*H142</f>
        <v>0.0060200000000000002</v>
      </c>
      <c r="S142" s="211">
        <v>0</v>
      </c>
      <c r="T142" s="212">
        <f>S142*H142</f>
        <v>0</v>
      </c>
      <c r="AR142" s="13" t="s">
        <v>125</v>
      </c>
      <c r="AT142" s="13" t="s">
        <v>120</v>
      </c>
      <c r="AU142" s="13" t="s">
        <v>80</v>
      </c>
      <c r="AY142" s="13" t="s">
        <v>118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3" t="s">
        <v>78</v>
      </c>
      <c r="BK142" s="213">
        <f>ROUND(I142*H142,2)</f>
        <v>0</v>
      </c>
      <c r="BL142" s="13" t="s">
        <v>125</v>
      </c>
      <c r="BM142" s="13" t="s">
        <v>235</v>
      </c>
    </row>
    <row r="143" s="1" customFormat="1" ht="16.5" customHeight="1">
      <c r="B143" s="34"/>
      <c r="C143" s="202" t="s">
        <v>236</v>
      </c>
      <c r="D143" s="202" t="s">
        <v>120</v>
      </c>
      <c r="E143" s="203" t="s">
        <v>237</v>
      </c>
      <c r="F143" s="204" t="s">
        <v>238</v>
      </c>
      <c r="G143" s="205" t="s">
        <v>154</v>
      </c>
      <c r="H143" s="206">
        <v>2</v>
      </c>
      <c r="I143" s="207"/>
      <c r="J143" s="208">
        <f>ROUND(I143*H143,2)</f>
        <v>0</v>
      </c>
      <c r="K143" s="204" t="s">
        <v>124</v>
      </c>
      <c r="L143" s="39"/>
      <c r="M143" s="209" t="s">
        <v>1</v>
      </c>
      <c r="N143" s="210" t="s">
        <v>43</v>
      </c>
      <c r="O143" s="7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AR143" s="13" t="s">
        <v>125</v>
      </c>
      <c r="AT143" s="13" t="s">
        <v>120</v>
      </c>
      <c r="AU143" s="13" t="s">
        <v>80</v>
      </c>
      <c r="AY143" s="13" t="s">
        <v>118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3" t="s">
        <v>78</v>
      </c>
      <c r="BK143" s="213">
        <f>ROUND(I143*H143,2)</f>
        <v>0</v>
      </c>
      <c r="BL143" s="13" t="s">
        <v>125</v>
      </c>
      <c r="BM143" s="13" t="s">
        <v>239</v>
      </c>
    </row>
    <row r="144" s="1" customFormat="1">
      <c r="B144" s="34"/>
      <c r="C144" s="35"/>
      <c r="D144" s="214" t="s">
        <v>127</v>
      </c>
      <c r="E144" s="35"/>
      <c r="F144" s="215" t="s">
        <v>157</v>
      </c>
      <c r="G144" s="35"/>
      <c r="H144" s="35"/>
      <c r="I144" s="127"/>
      <c r="J144" s="35"/>
      <c r="K144" s="35"/>
      <c r="L144" s="39"/>
      <c r="M144" s="216"/>
      <c r="N144" s="75"/>
      <c r="O144" s="75"/>
      <c r="P144" s="75"/>
      <c r="Q144" s="75"/>
      <c r="R144" s="75"/>
      <c r="S144" s="75"/>
      <c r="T144" s="76"/>
      <c r="AT144" s="13" t="s">
        <v>127</v>
      </c>
      <c r="AU144" s="13" t="s">
        <v>80</v>
      </c>
    </row>
    <row r="145" s="1" customFormat="1" ht="16.5" customHeight="1">
      <c r="B145" s="34"/>
      <c r="C145" s="228" t="s">
        <v>240</v>
      </c>
      <c r="D145" s="228" t="s">
        <v>159</v>
      </c>
      <c r="E145" s="229" t="s">
        <v>241</v>
      </c>
      <c r="F145" s="230" t="s">
        <v>242</v>
      </c>
      <c r="G145" s="231" t="s">
        <v>154</v>
      </c>
      <c r="H145" s="232">
        <v>2</v>
      </c>
      <c r="I145" s="233"/>
      <c r="J145" s="234">
        <f>ROUND(I145*H145,2)</f>
        <v>0</v>
      </c>
      <c r="K145" s="230" t="s">
        <v>1</v>
      </c>
      <c r="L145" s="235"/>
      <c r="M145" s="236" t="s">
        <v>1</v>
      </c>
      <c r="N145" s="237" t="s">
        <v>43</v>
      </c>
      <c r="O145" s="75"/>
      <c r="P145" s="211">
        <f>O145*H145</f>
        <v>0</v>
      </c>
      <c r="Q145" s="211">
        <v>0.014999999999999999</v>
      </c>
      <c r="R145" s="211">
        <f>Q145*H145</f>
        <v>0.029999999999999999</v>
      </c>
      <c r="S145" s="211">
        <v>0</v>
      </c>
      <c r="T145" s="212">
        <f>S145*H145</f>
        <v>0</v>
      </c>
      <c r="AR145" s="13" t="s">
        <v>149</v>
      </c>
      <c r="AT145" s="13" t="s">
        <v>159</v>
      </c>
      <c r="AU145" s="13" t="s">
        <v>80</v>
      </c>
      <c r="AY145" s="13" t="s">
        <v>118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3" t="s">
        <v>78</v>
      </c>
      <c r="BK145" s="213">
        <f>ROUND(I145*H145,2)</f>
        <v>0</v>
      </c>
      <c r="BL145" s="13" t="s">
        <v>125</v>
      </c>
      <c r="BM145" s="13" t="s">
        <v>243</v>
      </c>
    </row>
    <row r="146" s="1" customFormat="1">
      <c r="B146" s="34"/>
      <c r="C146" s="35"/>
      <c r="D146" s="214" t="s">
        <v>127</v>
      </c>
      <c r="E146" s="35"/>
      <c r="F146" s="215" t="s">
        <v>157</v>
      </c>
      <c r="G146" s="35"/>
      <c r="H146" s="35"/>
      <c r="I146" s="127"/>
      <c r="J146" s="35"/>
      <c r="K146" s="35"/>
      <c r="L146" s="39"/>
      <c r="M146" s="216"/>
      <c r="N146" s="75"/>
      <c r="O146" s="75"/>
      <c r="P146" s="75"/>
      <c r="Q146" s="75"/>
      <c r="R146" s="75"/>
      <c r="S146" s="75"/>
      <c r="T146" s="76"/>
      <c r="AT146" s="13" t="s">
        <v>127</v>
      </c>
      <c r="AU146" s="13" t="s">
        <v>80</v>
      </c>
    </row>
    <row r="147" s="1" customFormat="1" ht="16.5" customHeight="1">
      <c r="B147" s="34"/>
      <c r="C147" s="202" t="s">
        <v>244</v>
      </c>
      <c r="D147" s="202" t="s">
        <v>120</v>
      </c>
      <c r="E147" s="203" t="s">
        <v>245</v>
      </c>
      <c r="F147" s="204" t="s">
        <v>246</v>
      </c>
      <c r="G147" s="205" t="s">
        <v>247</v>
      </c>
      <c r="H147" s="206">
        <v>2</v>
      </c>
      <c r="I147" s="207"/>
      <c r="J147" s="208">
        <f>ROUND(I147*H147,2)</f>
        <v>0</v>
      </c>
      <c r="K147" s="204" t="s">
        <v>1</v>
      </c>
      <c r="L147" s="39"/>
      <c r="M147" s="209" t="s">
        <v>1</v>
      </c>
      <c r="N147" s="210" t="s">
        <v>43</v>
      </c>
      <c r="O147" s="75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13" t="s">
        <v>125</v>
      </c>
      <c r="AT147" s="13" t="s">
        <v>120</v>
      </c>
      <c r="AU147" s="13" t="s">
        <v>80</v>
      </c>
      <c r="AY147" s="13" t="s">
        <v>118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3" t="s">
        <v>78</v>
      </c>
      <c r="BK147" s="213">
        <f>ROUND(I147*H147,2)</f>
        <v>0</v>
      </c>
      <c r="BL147" s="13" t="s">
        <v>125</v>
      </c>
      <c r="BM147" s="13" t="s">
        <v>248</v>
      </c>
    </row>
    <row r="148" s="1" customFormat="1">
      <c r="B148" s="34"/>
      <c r="C148" s="35"/>
      <c r="D148" s="214" t="s">
        <v>127</v>
      </c>
      <c r="E148" s="35"/>
      <c r="F148" s="215" t="s">
        <v>157</v>
      </c>
      <c r="G148" s="35"/>
      <c r="H148" s="35"/>
      <c r="I148" s="127"/>
      <c r="J148" s="35"/>
      <c r="K148" s="35"/>
      <c r="L148" s="39"/>
      <c r="M148" s="216"/>
      <c r="N148" s="75"/>
      <c r="O148" s="75"/>
      <c r="P148" s="75"/>
      <c r="Q148" s="75"/>
      <c r="R148" s="75"/>
      <c r="S148" s="75"/>
      <c r="T148" s="76"/>
      <c r="AT148" s="13" t="s">
        <v>127</v>
      </c>
      <c r="AU148" s="13" t="s">
        <v>80</v>
      </c>
    </row>
    <row r="149" s="1" customFormat="1" ht="33.75" customHeight="1">
      <c r="B149" s="34"/>
      <c r="C149" s="202" t="s">
        <v>249</v>
      </c>
      <c r="D149" s="202" t="s">
        <v>120</v>
      </c>
      <c r="E149" s="203" t="s">
        <v>250</v>
      </c>
      <c r="F149" s="204" t="s">
        <v>251</v>
      </c>
      <c r="G149" s="205" t="s">
        <v>154</v>
      </c>
      <c r="H149" s="206">
        <v>2</v>
      </c>
      <c r="I149" s="207"/>
      <c r="J149" s="208">
        <f>ROUND(I149*H149,2)</f>
        <v>0</v>
      </c>
      <c r="K149" s="204" t="s">
        <v>1</v>
      </c>
      <c r="L149" s="39"/>
      <c r="M149" s="209" t="s">
        <v>1</v>
      </c>
      <c r="N149" s="210" t="s">
        <v>43</v>
      </c>
      <c r="O149" s="7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13" t="s">
        <v>125</v>
      </c>
      <c r="AT149" s="13" t="s">
        <v>120</v>
      </c>
      <c r="AU149" s="13" t="s">
        <v>80</v>
      </c>
      <c r="AY149" s="13" t="s">
        <v>118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3" t="s">
        <v>78</v>
      </c>
      <c r="BK149" s="213">
        <f>ROUND(I149*H149,2)</f>
        <v>0</v>
      </c>
      <c r="BL149" s="13" t="s">
        <v>125</v>
      </c>
      <c r="BM149" s="13" t="s">
        <v>252</v>
      </c>
    </row>
    <row r="150" s="1" customFormat="1">
      <c r="B150" s="34"/>
      <c r="C150" s="35"/>
      <c r="D150" s="214" t="s">
        <v>127</v>
      </c>
      <c r="E150" s="35"/>
      <c r="F150" s="215" t="s">
        <v>157</v>
      </c>
      <c r="G150" s="35"/>
      <c r="H150" s="35"/>
      <c r="I150" s="127"/>
      <c r="J150" s="35"/>
      <c r="K150" s="35"/>
      <c r="L150" s="39"/>
      <c r="M150" s="216"/>
      <c r="N150" s="75"/>
      <c r="O150" s="75"/>
      <c r="P150" s="75"/>
      <c r="Q150" s="75"/>
      <c r="R150" s="75"/>
      <c r="S150" s="75"/>
      <c r="T150" s="76"/>
      <c r="AT150" s="13" t="s">
        <v>127</v>
      </c>
      <c r="AU150" s="13" t="s">
        <v>80</v>
      </c>
    </row>
    <row r="151" s="1" customFormat="1" ht="16.5" customHeight="1">
      <c r="B151" s="34"/>
      <c r="C151" s="202" t="s">
        <v>253</v>
      </c>
      <c r="D151" s="202" t="s">
        <v>120</v>
      </c>
      <c r="E151" s="203" t="s">
        <v>254</v>
      </c>
      <c r="F151" s="204" t="s">
        <v>255</v>
      </c>
      <c r="G151" s="205" t="s">
        <v>154</v>
      </c>
      <c r="H151" s="206">
        <v>1</v>
      </c>
      <c r="I151" s="207"/>
      <c r="J151" s="208">
        <f>ROUND(I151*H151,2)</f>
        <v>0</v>
      </c>
      <c r="K151" s="204" t="s">
        <v>1</v>
      </c>
      <c r="L151" s="39"/>
      <c r="M151" s="209" t="s">
        <v>1</v>
      </c>
      <c r="N151" s="210" t="s">
        <v>43</v>
      </c>
      <c r="O151" s="7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13" t="s">
        <v>125</v>
      </c>
      <c r="AT151" s="13" t="s">
        <v>120</v>
      </c>
      <c r="AU151" s="13" t="s">
        <v>80</v>
      </c>
      <c r="AY151" s="13" t="s">
        <v>118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3" t="s">
        <v>78</v>
      </c>
      <c r="BK151" s="213">
        <f>ROUND(I151*H151,2)</f>
        <v>0</v>
      </c>
      <c r="BL151" s="13" t="s">
        <v>125</v>
      </c>
      <c r="BM151" s="13" t="s">
        <v>256</v>
      </c>
    </row>
    <row r="152" s="1" customFormat="1" ht="16.5" customHeight="1">
      <c r="B152" s="34"/>
      <c r="C152" s="202" t="s">
        <v>257</v>
      </c>
      <c r="D152" s="202" t="s">
        <v>120</v>
      </c>
      <c r="E152" s="203" t="s">
        <v>258</v>
      </c>
      <c r="F152" s="204" t="s">
        <v>259</v>
      </c>
      <c r="G152" s="205" t="s">
        <v>154</v>
      </c>
      <c r="H152" s="206">
        <v>1</v>
      </c>
      <c r="I152" s="207"/>
      <c r="J152" s="208">
        <f>ROUND(I152*H152,2)</f>
        <v>0</v>
      </c>
      <c r="K152" s="204" t="s">
        <v>1</v>
      </c>
      <c r="L152" s="39"/>
      <c r="M152" s="209" t="s">
        <v>1</v>
      </c>
      <c r="N152" s="210" t="s">
        <v>43</v>
      </c>
      <c r="O152" s="7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13" t="s">
        <v>125</v>
      </c>
      <c r="AT152" s="13" t="s">
        <v>120</v>
      </c>
      <c r="AU152" s="13" t="s">
        <v>80</v>
      </c>
      <c r="AY152" s="13" t="s">
        <v>118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3" t="s">
        <v>78</v>
      </c>
      <c r="BK152" s="213">
        <f>ROUND(I152*H152,2)</f>
        <v>0</v>
      </c>
      <c r="BL152" s="13" t="s">
        <v>125</v>
      </c>
      <c r="BM152" s="13" t="s">
        <v>260</v>
      </c>
    </row>
    <row r="153" s="1" customFormat="1" ht="16.5" customHeight="1">
      <c r="B153" s="34"/>
      <c r="C153" s="202" t="s">
        <v>261</v>
      </c>
      <c r="D153" s="202" t="s">
        <v>120</v>
      </c>
      <c r="E153" s="203" t="s">
        <v>262</v>
      </c>
      <c r="F153" s="204" t="s">
        <v>263</v>
      </c>
      <c r="G153" s="205" t="s">
        <v>154</v>
      </c>
      <c r="H153" s="206">
        <v>2</v>
      </c>
      <c r="I153" s="207"/>
      <c r="J153" s="208">
        <f>ROUND(I153*H153,2)</f>
        <v>0</v>
      </c>
      <c r="K153" s="204" t="s">
        <v>1</v>
      </c>
      <c r="L153" s="39"/>
      <c r="M153" s="209" t="s">
        <v>1</v>
      </c>
      <c r="N153" s="210" t="s">
        <v>43</v>
      </c>
      <c r="O153" s="75"/>
      <c r="P153" s="211">
        <f>O153*H153</f>
        <v>0</v>
      </c>
      <c r="Q153" s="211">
        <v>0.026980000000000001</v>
      </c>
      <c r="R153" s="211">
        <f>Q153*H153</f>
        <v>0.053960000000000001</v>
      </c>
      <c r="S153" s="211">
        <v>0</v>
      </c>
      <c r="T153" s="212">
        <f>S153*H153</f>
        <v>0</v>
      </c>
      <c r="AR153" s="13" t="s">
        <v>125</v>
      </c>
      <c r="AT153" s="13" t="s">
        <v>120</v>
      </c>
      <c r="AU153" s="13" t="s">
        <v>80</v>
      </c>
      <c r="AY153" s="13" t="s">
        <v>118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3" t="s">
        <v>78</v>
      </c>
      <c r="BK153" s="213">
        <f>ROUND(I153*H153,2)</f>
        <v>0</v>
      </c>
      <c r="BL153" s="13" t="s">
        <v>125</v>
      </c>
      <c r="BM153" s="13" t="s">
        <v>264</v>
      </c>
    </row>
    <row r="154" s="1" customFormat="1">
      <c r="B154" s="34"/>
      <c r="C154" s="35"/>
      <c r="D154" s="214" t="s">
        <v>127</v>
      </c>
      <c r="E154" s="35"/>
      <c r="F154" s="215" t="s">
        <v>157</v>
      </c>
      <c r="G154" s="35"/>
      <c r="H154" s="35"/>
      <c r="I154" s="127"/>
      <c r="J154" s="35"/>
      <c r="K154" s="35"/>
      <c r="L154" s="39"/>
      <c r="M154" s="216"/>
      <c r="N154" s="75"/>
      <c r="O154" s="75"/>
      <c r="P154" s="75"/>
      <c r="Q154" s="75"/>
      <c r="R154" s="75"/>
      <c r="S154" s="75"/>
      <c r="T154" s="76"/>
      <c r="AT154" s="13" t="s">
        <v>127</v>
      </c>
      <c r="AU154" s="13" t="s">
        <v>80</v>
      </c>
    </row>
    <row r="155" s="1" customFormat="1" ht="16.5" customHeight="1">
      <c r="B155" s="34"/>
      <c r="C155" s="228" t="s">
        <v>265</v>
      </c>
      <c r="D155" s="228" t="s">
        <v>159</v>
      </c>
      <c r="E155" s="229" t="s">
        <v>266</v>
      </c>
      <c r="F155" s="230" t="s">
        <v>267</v>
      </c>
      <c r="G155" s="231" t="s">
        <v>175</v>
      </c>
      <c r="H155" s="232">
        <v>22</v>
      </c>
      <c r="I155" s="233"/>
      <c r="J155" s="234">
        <f>ROUND(I155*H155,2)</f>
        <v>0</v>
      </c>
      <c r="K155" s="230" t="s">
        <v>1</v>
      </c>
      <c r="L155" s="235"/>
      <c r="M155" s="236" t="s">
        <v>1</v>
      </c>
      <c r="N155" s="237" t="s">
        <v>43</v>
      </c>
      <c r="O155" s="75"/>
      <c r="P155" s="211">
        <f>O155*H155</f>
        <v>0</v>
      </c>
      <c r="Q155" s="211">
        <v>0.035000000000000003</v>
      </c>
      <c r="R155" s="211">
        <f>Q155*H155</f>
        <v>0.77000000000000002</v>
      </c>
      <c r="S155" s="211">
        <v>0</v>
      </c>
      <c r="T155" s="212">
        <f>S155*H155</f>
        <v>0</v>
      </c>
      <c r="AR155" s="13" t="s">
        <v>149</v>
      </c>
      <c r="AT155" s="13" t="s">
        <v>159</v>
      </c>
      <c r="AU155" s="13" t="s">
        <v>80</v>
      </c>
      <c r="AY155" s="13" t="s">
        <v>118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3" t="s">
        <v>78</v>
      </c>
      <c r="BK155" s="213">
        <f>ROUND(I155*H155,2)</f>
        <v>0</v>
      </c>
      <c r="BL155" s="13" t="s">
        <v>125</v>
      </c>
      <c r="BM155" s="13" t="s">
        <v>268</v>
      </c>
    </row>
    <row r="156" s="1" customFormat="1">
      <c r="B156" s="34"/>
      <c r="C156" s="35"/>
      <c r="D156" s="214" t="s">
        <v>127</v>
      </c>
      <c r="E156" s="35"/>
      <c r="F156" s="215" t="s">
        <v>157</v>
      </c>
      <c r="G156" s="35"/>
      <c r="H156" s="35"/>
      <c r="I156" s="127"/>
      <c r="J156" s="35"/>
      <c r="K156" s="35"/>
      <c r="L156" s="39"/>
      <c r="M156" s="216"/>
      <c r="N156" s="75"/>
      <c r="O156" s="75"/>
      <c r="P156" s="75"/>
      <c r="Q156" s="75"/>
      <c r="R156" s="75"/>
      <c r="S156" s="75"/>
      <c r="T156" s="76"/>
      <c r="AT156" s="13" t="s">
        <v>127</v>
      </c>
      <c r="AU156" s="13" t="s">
        <v>80</v>
      </c>
    </row>
    <row r="157" s="11" customFormat="1">
      <c r="B157" s="217"/>
      <c r="C157" s="218"/>
      <c r="D157" s="214" t="s">
        <v>137</v>
      </c>
      <c r="E157" s="219" t="s">
        <v>1</v>
      </c>
      <c r="F157" s="220" t="s">
        <v>269</v>
      </c>
      <c r="G157" s="218"/>
      <c r="H157" s="221">
        <v>22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137</v>
      </c>
      <c r="AU157" s="227" t="s">
        <v>80</v>
      </c>
      <c r="AV157" s="11" t="s">
        <v>80</v>
      </c>
      <c r="AW157" s="11" t="s">
        <v>33</v>
      </c>
      <c r="AX157" s="11" t="s">
        <v>78</v>
      </c>
      <c r="AY157" s="227" t="s">
        <v>118</v>
      </c>
    </row>
    <row r="158" s="1" customFormat="1" ht="16.5" customHeight="1">
      <c r="B158" s="34"/>
      <c r="C158" s="202" t="s">
        <v>270</v>
      </c>
      <c r="D158" s="202" t="s">
        <v>120</v>
      </c>
      <c r="E158" s="203" t="s">
        <v>271</v>
      </c>
      <c r="F158" s="204" t="s">
        <v>272</v>
      </c>
      <c r="G158" s="205" t="s">
        <v>154</v>
      </c>
      <c r="H158" s="206">
        <v>2</v>
      </c>
      <c r="I158" s="207"/>
      <c r="J158" s="208">
        <f>ROUND(I158*H158,2)</f>
        <v>0</v>
      </c>
      <c r="K158" s="204" t="s">
        <v>1</v>
      </c>
      <c r="L158" s="39"/>
      <c r="M158" s="209" t="s">
        <v>1</v>
      </c>
      <c r="N158" s="210" t="s">
        <v>43</v>
      </c>
      <c r="O158" s="75"/>
      <c r="P158" s="211">
        <f>O158*H158</f>
        <v>0</v>
      </c>
      <c r="Q158" s="211">
        <v>0.026980000000000001</v>
      </c>
      <c r="R158" s="211">
        <f>Q158*H158</f>
        <v>0.053960000000000001</v>
      </c>
      <c r="S158" s="211">
        <v>0</v>
      </c>
      <c r="T158" s="212">
        <f>S158*H158</f>
        <v>0</v>
      </c>
      <c r="AR158" s="13" t="s">
        <v>125</v>
      </c>
      <c r="AT158" s="13" t="s">
        <v>120</v>
      </c>
      <c r="AU158" s="13" t="s">
        <v>80</v>
      </c>
      <c r="AY158" s="13" t="s">
        <v>118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3" t="s">
        <v>78</v>
      </c>
      <c r="BK158" s="213">
        <f>ROUND(I158*H158,2)</f>
        <v>0</v>
      </c>
      <c r="BL158" s="13" t="s">
        <v>125</v>
      </c>
      <c r="BM158" s="13" t="s">
        <v>273</v>
      </c>
    </row>
    <row r="159" s="1" customFormat="1">
      <c r="B159" s="34"/>
      <c r="C159" s="35"/>
      <c r="D159" s="214" t="s">
        <v>127</v>
      </c>
      <c r="E159" s="35"/>
      <c r="F159" s="215" t="s">
        <v>157</v>
      </c>
      <c r="G159" s="35"/>
      <c r="H159" s="35"/>
      <c r="I159" s="127"/>
      <c r="J159" s="35"/>
      <c r="K159" s="35"/>
      <c r="L159" s="39"/>
      <c r="M159" s="216"/>
      <c r="N159" s="75"/>
      <c r="O159" s="75"/>
      <c r="P159" s="75"/>
      <c r="Q159" s="75"/>
      <c r="R159" s="75"/>
      <c r="S159" s="75"/>
      <c r="T159" s="76"/>
      <c r="AT159" s="13" t="s">
        <v>127</v>
      </c>
      <c r="AU159" s="13" t="s">
        <v>80</v>
      </c>
    </row>
    <row r="160" s="1" customFormat="1" ht="16.5" customHeight="1">
      <c r="B160" s="34"/>
      <c r="C160" s="228" t="s">
        <v>274</v>
      </c>
      <c r="D160" s="228" t="s">
        <v>159</v>
      </c>
      <c r="E160" s="229" t="s">
        <v>275</v>
      </c>
      <c r="F160" s="230" t="s">
        <v>276</v>
      </c>
      <c r="G160" s="231" t="s">
        <v>154</v>
      </c>
      <c r="H160" s="232">
        <v>1</v>
      </c>
      <c r="I160" s="233"/>
      <c r="J160" s="234">
        <f>ROUND(I160*H160,2)</f>
        <v>0</v>
      </c>
      <c r="K160" s="230" t="s">
        <v>1</v>
      </c>
      <c r="L160" s="235"/>
      <c r="M160" s="236" t="s">
        <v>1</v>
      </c>
      <c r="N160" s="237" t="s">
        <v>43</v>
      </c>
      <c r="O160" s="75"/>
      <c r="P160" s="211">
        <f>O160*H160</f>
        <v>0</v>
      </c>
      <c r="Q160" s="211">
        <v>0.035000000000000003</v>
      </c>
      <c r="R160" s="211">
        <f>Q160*H160</f>
        <v>0.035000000000000003</v>
      </c>
      <c r="S160" s="211">
        <v>0</v>
      </c>
      <c r="T160" s="212">
        <f>S160*H160</f>
        <v>0</v>
      </c>
      <c r="AR160" s="13" t="s">
        <v>149</v>
      </c>
      <c r="AT160" s="13" t="s">
        <v>159</v>
      </c>
      <c r="AU160" s="13" t="s">
        <v>80</v>
      </c>
      <c r="AY160" s="13" t="s">
        <v>118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3" t="s">
        <v>78</v>
      </c>
      <c r="BK160" s="213">
        <f>ROUND(I160*H160,2)</f>
        <v>0</v>
      </c>
      <c r="BL160" s="13" t="s">
        <v>125</v>
      </c>
      <c r="BM160" s="13" t="s">
        <v>277</v>
      </c>
    </row>
    <row r="161" s="1" customFormat="1">
      <c r="B161" s="34"/>
      <c r="C161" s="35"/>
      <c r="D161" s="214" t="s">
        <v>127</v>
      </c>
      <c r="E161" s="35"/>
      <c r="F161" s="215" t="s">
        <v>157</v>
      </c>
      <c r="G161" s="35"/>
      <c r="H161" s="35"/>
      <c r="I161" s="127"/>
      <c r="J161" s="35"/>
      <c r="K161" s="35"/>
      <c r="L161" s="39"/>
      <c r="M161" s="216"/>
      <c r="N161" s="75"/>
      <c r="O161" s="75"/>
      <c r="P161" s="75"/>
      <c r="Q161" s="75"/>
      <c r="R161" s="75"/>
      <c r="S161" s="75"/>
      <c r="T161" s="76"/>
      <c r="AT161" s="13" t="s">
        <v>127</v>
      </c>
      <c r="AU161" s="13" t="s">
        <v>80</v>
      </c>
    </row>
    <row r="162" s="1" customFormat="1" ht="16.5" customHeight="1">
      <c r="B162" s="34"/>
      <c r="C162" s="202" t="s">
        <v>278</v>
      </c>
      <c r="D162" s="202" t="s">
        <v>120</v>
      </c>
      <c r="E162" s="203" t="s">
        <v>279</v>
      </c>
      <c r="F162" s="204" t="s">
        <v>280</v>
      </c>
      <c r="G162" s="205" t="s">
        <v>154</v>
      </c>
      <c r="H162" s="206">
        <v>1</v>
      </c>
      <c r="I162" s="207"/>
      <c r="J162" s="208">
        <f>ROUND(I162*H162,2)</f>
        <v>0</v>
      </c>
      <c r="K162" s="204" t="s">
        <v>1</v>
      </c>
      <c r="L162" s="39"/>
      <c r="M162" s="209" t="s">
        <v>1</v>
      </c>
      <c r="N162" s="210" t="s">
        <v>43</v>
      </c>
      <c r="O162" s="75"/>
      <c r="P162" s="211">
        <f>O162*H162</f>
        <v>0</v>
      </c>
      <c r="Q162" s="211">
        <v>0.026980000000000001</v>
      </c>
      <c r="R162" s="211">
        <f>Q162*H162</f>
        <v>0.026980000000000001</v>
      </c>
      <c r="S162" s="211">
        <v>0</v>
      </c>
      <c r="T162" s="212">
        <f>S162*H162</f>
        <v>0</v>
      </c>
      <c r="AR162" s="13" t="s">
        <v>125</v>
      </c>
      <c r="AT162" s="13" t="s">
        <v>120</v>
      </c>
      <c r="AU162" s="13" t="s">
        <v>80</v>
      </c>
      <c r="AY162" s="13" t="s">
        <v>118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3" t="s">
        <v>78</v>
      </c>
      <c r="BK162" s="213">
        <f>ROUND(I162*H162,2)</f>
        <v>0</v>
      </c>
      <c r="BL162" s="13" t="s">
        <v>125</v>
      </c>
      <c r="BM162" s="13" t="s">
        <v>281</v>
      </c>
    </row>
    <row r="163" s="1" customFormat="1">
      <c r="B163" s="34"/>
      <c r="C163" s="35"/>
      <c r="D163" s="214" t="s">
        <v>127</v>
      </c>
      <c r="E163" s="35"/>
      <c r="F163" s="215" t="s">
        <v>157</v>
      </c>
      <c r="G163" s="35"/>
      <c r="H163" s="35"/>
      <c r="I163" s="127"/>
      <c r="J163" s="35"/>
      <c r="K163" s="35"/>
      <c r="L163" s="39"/>
      <c r="M163" s="216"/>
      <c r="N163" s="75"/>
      <c r="O163" s="75"/>
      <c r="P163" s="75"/>
      <c r="Q163" s="75"/>
      <c r="R163" s="75"/>
      <c r="S163" s="75"/>
      <c r="T163" s="76"/>
      <c r="AT163" s="13" t="s">
        <v>127</v>
      </c>
      <c r="AU163" s="13" t="s">
        <v>80</v>
      </c>
    </row>
    <row r="164" s="1" customFormat="1" ht="16.5" customHeight="1">
      <c r="B164" s="34"/>
      <c r="C164" s="228" t="s">
        <v>282</v>
      </c>
      <c r="D164" s="228" t="s">
        <v>159</v>
      </c>
      <c r="E164" s="229" t="s">
        <v>283</v>
      </c>
      <c r="F164" s="230" t="s">
        <v>284</v>
      </c>
      <c r="G164" s="231" t="s">
        <v>247</v>
      </c>
      <c r="H164" s="232">
        <v>2</v>
      </c>
      <c r="I164" s="233"/>
      <c r="J164" s="234">
        <f>ROUND(I164*H164,2)</f>
        <v>0</v>
      </c>
      <c r="K164" s="230" t="s">
        <v>1</v>
      </c>
      <c r="L164" s="235"/>
      <c r="M164" s="236" t="s">
        <v>1</v>
      </c>
      <c r="N164" s="237" t="s">
        <v>43</v>
      </c>
      <c r="O164" s="75"/>
      <c r="P164" s="211">
        <f>O164*H164</f>
        <v>0</v>
      </c>
      <c r="Q164" s="211">
        <v>0.035000000000000003</v>
      </c>
      <c r="R164" s="211">
        <f>Q164*H164</f>
        <v>0.070000000000000007</v>
      </c>
      <c r="S164" s="211">
        <v>0</v>
      </c>
      <c r="T164" s="212">
        <f>S164*H164</f>
        <v>0</v>
      </c>
      <c r="AR164" s="13" t="s">
        <v>149</v>
      </c>
      <c r="AT164" s="13" t="s">
        <v>159</v>
      </c>
      <c r="AU164" s="13" t="s">
        <v>80</v>
      </c>
      <c r="AY164" s="13" t="s">
        <v>118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3" t="s">
        <v>78</v>
      </c>
      <c r="BK164" s="213">
        <f>ROUND(I164*H164,2)</f>
        <v>0</v>
      </c>
      <c r="BL164" s="13" t="s">
        <v>125</v>
      </c>
      <c r="BM164" s="13" t="s">
        <v>285</v>
      </c>
    </row>
    <row r="165" s="1" customFormat="1">
      <c r="B165" s="34"/>
      <c r="C165" s="35"/>
      <c r="D165" s="214" t="s">
        <v>127</v>
      </c>
      <c r="E165" s="35"/>
      <c r="F165" s="215" t="s">
        <v>157</v>
      </c>
      <c r="G165" s="35"/>
      <c r="H165" s="35"/>
      <c r="I165" s="127"/>
      <c r="J165" s="35"/>
      <c r="K165" s="35"/>
      <c r="L165" s="39"/>
      <c r="M165" s="216"/>
      <c r="N165" s="75"/>
      <c r="O165" s="75"/>
      <c r="P165" s="75"/>
      <c r="Q165" s="75"/>
      <c r="R165" s="75"/>
      <c r="S165" s="75"/>
      <c r="T165" s="76"/>
      <c r="AT165" s="13" t="s">
        <v>127</v>
      </c>
      <c r="AU165" s="13" t="s">
        <v>80</v>
      </c>
    </row>
    <row r="166" s="1" customFormat="1" ht="16.5" customHeight="1">
      <c r="B166" s="34"/>
      <c r="C166" s="202" t="s">
        <v>286</v>
      </c>
      <c r="D166" s="202" t="s">
        <v>120</v>
      </c>
      <c r="E166" s="203" t="s">
        <v>287</v>
      </c>
      <c r="F166" s="204" t="s">
        <v>288</v>
      </c>
      <c r="G166" s="205" t="s">
        <v>154</v>
      </c>
      <c r="H166" s="206">
        <v>2</v>
      </c>
      <c r="I166" s="207"/>
      <c r="J166" s="208">
        <f>ROUND(I166*H166,2)</f>
        <v>0</v>
      </c>
      <c r="K166" s="204" t="s">
        <v>143</v>
      </c>
      <c r="L166" s="39"/>
      <c r="M166" s="209" t="s">
        <v>1</v>
      </c>
      <c r="N166" s="210" t="s">
        <v>43</v>
      </c>
      <c r="O166" s="75"/>
      <c r="P166" s="211">
        <f>O166*H166</f>
        <v>0</v>
      </c>
      <c r="Q166" s="211">
        <v>0.0070200000000000002</v>
      </c>
      <c r="R166" s="211">
        <f>Q166*H166</f>
        <v>0.01404</v>
      </c>
      <c r="S166" s="211">
        <v>0</v>
      </c>
      <c r="T166" s="212">
        <f>S166*H166</f>
        <v>0</v>
      </c>
      <c r="AR166" s="13" t="s">
        <v>125</v>
      </c>
      <c r="AT166" s="13" t="s">
        <v>120</v>
      </c>
      <c r="AU166" s="13" t="s">
        <v>80</v>
      </c>
      <c r="AY166" s="13" t="s">
        <v>118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3" t="s">
        <v>78</v>
      </c>
      <c r="BK166" s="213">
        <f>ROUND(I166*H166,2)</f>
        <v>0</v>
      </c>
      <c r="BL166" s="13" t="s">
        <v>125</v>
      </c>
      <c r="BM166" s="13" t="s">
        <v>289</v>
      </c>
    </row>
    <row r="167" s="1" customFormat="1">
      <c r="B167" s="34"/>
      <c r="C167" s="35"/>
      <c r="D167" s="214" t="s">
        <v>127</v>
      </c>
      <c r="E167" s="35"/>
      <c r="F167" s="215" t="s">
        <v>157</v>
      </c>
      <c r="G167" s="35"/>
      <c r="H167" s="35"/>
      <c r="I167" s="127"/>
      <c r="J167" s="35"/>
      <c r="K167" s="35"/>
      <c r="L167" s="39"/>
      <c r="M167" s="216"/>
      <c r="N167" s="75"/>
      <c r="O167" s="75"/>
      <c r="P167" s="75"/>
      <c r="Q167" s="75"/>
      <c r="R167" s="75"/>
      <c r="S167" s="75"/>
      <c r="T167" s="76"/>
      <c r="AT167" s="13" t="s">
        <v>127</v>
      </c>
      <c r="AU167" s="13" t="s">
        <v>80</v>
      </c>
    </row>
    <row r="168" s="1" customFormat="1" ht="16.5" customHeight="1">
      <c r="B168" s="34"/>
      <c r="C168" s="228" t="s">
        <v>290</v>
      </c>
      <c r="D168" s="228" t="s">
        <v>159</v>
      </c>
      <c r="E168" s="229" t="s">
        <v>291</v>
      </c>
      <c r="F168" s="230" t="s">
        <v>292</v>
      </c>
      <c r="G168" s="231" t="s">
        <v>154</v>
      </c>
      <c r="H168" s="232">
        <v>2</v>
      </c>
      <c r="I168" s="233"/>
      <c r="J168" s="234">
        <f>ROUND(I168*H168,2)</f>
        <v>0</v>
      </c>
      <c r="K168" s="230" t="s">
        <v>124</v>
      </c>
      <c r="L168" s="235"/>
      <c r="M168" s="236" t="s">
        <v>1</v>
      </c>
      <c r="N168" s="237" t="s">
        <v>43</v>
      </c>
      <c r="O168" s="75"/>
      <c r="P168" s="211">
        <f>O168*H168</f>
        <v>0</v>
      </c>
      <c r="Q168" s="211">
        <v>0.065000000000000002</v>
      </c>
      <c r="R168" s="211">
        <f>Q168*H168</f>
        <v>0.13</v>
      </c>
      <c r="S168" s="211">
        <v>0</v>
      </c>
      <c r="T168" s="212">
        <f>S168*H168</f>
        <v>0</v>
      </c>
      <c r="AR168" s="13" t="s">
        <v>149</v>
      </c>
      <c r="AT168" s="13" t="s">
        <v>159</v>
      </c>
      <c r="AU168" s="13" t="s">
        <v>80</v>
      </c>
      <c r="AY168" s="13" t="s">
        <v>118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3" t="s">
        <v>78</v>
      </c>
      <c r="BK168" s="213">
        <f>ROUND(I168*H168,2)</f>
        <v>0</v>
      </c>
      <c r="BL168" s="13" t="s">
        <v>125</v>
      </c>
      <c r="BM168" s="13" t="s">
        <v>293</v>
      </c>
    </row>
    <row r="169" s="1" customFormat="1">
      <c r="B169" s="34"/>
      <c r="C169" s="35"/>
      <c r="D169" s="214" t="s">
        <v>127</v>
      </c>
      <c r="E169" s="35"/>
      <c r="F169" s="215" t="s">
        <v>157</v>
      </c>
      <c r="G169" s="35"/>
      <c r="H169" s="35"/>
      <c r="I169" s="127"/>
      <c r="J169" s="35"/>
      <c r="K169" s="35"/>
      <c r="L169" s="39"/>
      <c r="M169" s="216"/>
      <c r="N169" s="75"/>
      <c r="O169" s="75"/>
      <c r="P169" s="75"/>
      <c r="Q169" s="75"/>
      <c r="R169" s="75"/>
      <c r="S169" s="75"/>
      <c r="T169" s="76"/>
      <c r="AT169" s="13" t="s">
        <v>127</v>
      </c>
      <c r="AU169" s="13" t="s">
        <v>80</v>
      </c>
    </row>
    <row r="170" s="1" customFormat="1" ht="16.5" customHeight="1">
      <c r="B170" s="34"/>
      <c r="C170" s="202" t="s">
        <v>294</v>
      </c>
      <c r="D170" s="202" t="s">
        <v>120</v>
      </c>
      <c r="E170" s="203" t="s">
        <v>295</v>
      </c>
      <c r="F170" s="204" t="s">
        <v>296</v>
      </c>
      <c r="G170" s="205" t="s">
        <v>297</v>
      </c>
      <c r="H170" s="206">
        <v>1</v>
      </c>
      <c r="I170" s="207"/>
      <c r="J170" s="208">
        <f>ROUND(I170*H170,2)</f>
        <v>0</v>
      </c>
      <c r="K170" s="204" t="s">
        <v>1</v>
      </c>
      <c r="L170" s="39"/>
      <c r="M170" s="209" t="s">
        <v>1</v>
      </c>
      <c r="N170" s="210" t="s">
        <v>43</v>
      </c>
      <c r="O170" s="75"/>
      <c r="P170" s="211">
        <f>O170*H170</f>
        <v>0</v>
      </c>
      <c r="Q170" s="211">
        <v>0.0070200000000000002</v>
      </c>
      <c r="R170" s="211">
        <f>Q170*H170</f>
        <v>0.0070200000000000002</v>
      </c>
      <c r="S170" s="211">
        <v>0</v>
      </c>
      <c r="T170" s="212">
        <f>S170*H170</f>
        <v>0</v>
      </c>
      <c r="AR170" s="13" t="s">
        <v>125</v>
      </c>
      <c r="AT170" s="13" t="s">
        <v>120</v>
      </c>
      <c r="AU170" s="13" t="s">
        <v>80</v>
      </c>
      <c r="AY170" s="13" t="s">
        <v>118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3" t="s">
        <v>78</v>
      </c>
      <c r="BK170" s="213">
        <f>ROUND(I170*H170,2)</f>
        <v>0</v>
      </c>
      <c r="BL170" s="13" t="s">
        <v>125</v>
      </c>
      <c r="BM170" s="13" t="s">
        <v>298</v>
      </c>
    </row>
    <row r="171" s="1" customFormat="1">
      <c r="B171" s="34"/>
      <c r="C171" s="35"/>
      <c r="D171" s="214" t="s">
        <v>127</v>
      </c>
      <c r="E171" s="35"/>
      <c r="F171" s="215" t="s">
        <v>299</v>
      </c>
      <c r="G171" s="35"/>
      <c r="H171" s="35"/>
      <c r="I171" s="127"/>
      <c r="J171" s="35"/>
      <c r="K171" s="35"/>
      <c r="L171" s="39"/>
      <c r="M171" s="216"/>
      <c r="N171" s="75"/>
      <c r="O171" s="75"/>
      <c r="P171" s="75"/>
      <c r="Q171" s="75"/>
      <c r="R171" s="75"/>
      <c r="S171" s="75"/>
      <c r="T171" s="76"/>
      <c r="AT171" s="13" t="s">
        <v>127</v>
      </c>
      <c r="AU171" s="13" t="s">
        <v>80</v>
      </c>
    </row>
    <row r="172" s="10" customFormat="1" ht="22.8" customHeight="1">
      <c r="B172" s="186"/>
      <c r="C172" s="187"/>
      <c r="D172" s="188" t="s">
        <v>71</v>
      </c>
      <c r="E172" s="200" t="s">
        <v>168</v>
      </c>
      <c r="F172" s="200" t="s">
        <v>300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SUM(P173:P175)</f>
        <v>0</v>
      </c>
      <c r="Q172" s="194"/>
      <c r="R172" s="195">
        <f>SUM(R173:R175)</f>
        <v>0</v>
      </c>
      <c r="S172" s="194"/>
      <c r="T172" s="196">
        <f>SUM(T173:T175)</f>
        <v>0</v>
      </c>
      <c r="AR172" s="197" t="s">
        <v>78</v>
      </c>
      <c r="AT172" s="198" t="s">
        <v>71</v>
      </c>
      <c r="AU172" s="198" t="s">
        <v>78</v>
      </c>
      <c r="AY172" s="197" t="s">
        <v>118</v>
      </c>
      <c r="BK172" s="199">
        <f>SUM(BK173:BK175)</f>
        <v>0</v>
      </c>
    </row>
    <row r="173" s="1" customFormat="1" ht="16.5" customHeight="1">
      <c r="B173" s="34"/>
      <c r="C173" s="202" t="s">
        <v>301</v>
      </c>
      <c r="D173" s="202" t="s">
        <v>120</v>
      </c>
      <c r="E173" s="203" t="s">
        <v>302</v>
      </c>
      <c r="F173" s="204" t="s">
        <v>303</v>
      </c>
      <c r="G173" s="205" t="s">
        <v>304</v>
      </c>
      <c r="H173" s="206">
        <v>0.34000000000000002</v>
      </c>
      <c r="I173" s="207"/>
      <c r="J173" s="208">
        <f>ROUND(I173*H173,2)</f>
        <v>0</v>
      </c>
      <c r="K173" s="204" t="s">
        <v>1</v>
      </c>
      <c r="L173" s="39"/>
      <c r="M173" s="209" t="s">
        <v>1</v>
      </c>
      <c r="N173" s="210" t="s">
        <v>43</v>
      </c>
      <c r="O173" s="75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AR173" s="13" t="s">
        <v>125</v>
      </c>
      <c r="AT173" s="13" t="s">
        <v>120</v>
      </c>
      <c r="AU173" s="13" t="s">
        <v>80</v>
      </c>
      <c r="AY173" s="13" t="s">
        <v>118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3" t="s">
        <v>78</v>
      </c>
      <c r="BK173" s="213">
        <f>ROUND(I173*H173,2)</f>
        <v>0</v>
      </c>
      <c r="BL173" s="13" t="s">
        <v>125</v>
      </c>
      <c r="BM173" s="13" t="s">
        <v>305</v>
      </c>
    </row>
    <row r="174" s="1" customFormat="1" ht="16.5" customHeight="1">
      <c r="B174" s="34"/>
      <c r="C174" s="202" t="s">
        <v>306</v>
      </c>
      <c r="D174" s="202" t="s">
        <v>120</v>
      </c>
      <c r="E174" s="203" t="s">
        <v>307</v>
      </c>
      <c r="F174" s="204" t="s">
        <v>308</v>
      </c>
      <c r="G174" s="205" t="s">
        <v>304</v>
      </c>
      <c r="H174" s="206">
        <v>10.880000000000001</v>
      </c>
      <c r="I174" s="207"/>
      <c r="J174" s="208">
        <f>ROUND(I174*H174,2)</f>
        <v>0</v>
      </c>
      <c r="K174" s="204" t="s">
        <v>1</v>
      </c>
      <c r="L174" s="39"/>
      <c r="M174" s="209" t="s">
        <v>1</v>
      </c>
      <c r="N174" s="210" t="s">
        <v>43</v>
      </c>
      <c r="O174" s="75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AR174" s="13" t="s">
        <v>125</v>
      </c>
      <c r="AT174" s="13" t="s">
        <v>120</v>
      </c>
      <c r="AU174" s="13" t="s">
        <v>80</v>
      </c>
      <c r="AY174" s="13" t="s">
        <v>118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3" t="s">
        <v>78</v>
      </c>
      <c r="BK174" s="213">
        <f>ROUND(I174*H174,2)</f>
        <v>0</v>
      </c>
      <c r="BL174" s="13" t="s">
        <v>125</v>
      </c>
      <c r="BM174" s="13" t="s">
        <v>309</v>
      </c>
    </row>
    <row r="175" s="11" customFormat="1">
      <c r="B175" s="217"/>
      <c r="C175" s="218"/>
      <c r="D175" s="214" t="s">
        <v>137</v>
      </c>
      <c r="E175" s="219" t="s">
        <v>1</v>
      </c>
      <c r="F175" s="220" t="s">
        <v>310</v>
      </c>
      <c r="G175" s="218"/>
      <c r="H175" s="221">
        <v>10.880000000000001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137</v>
      </c>
      <c r="AU175" s="227" t="s">
        <v>80</v>
      </c>
      <c r="AV175" s="11" t="s">
        <v>80</v>
      </c>
      <c r="AW175" s="11" t="s">
        <v>33</v>
      </c>
      <c r="AX175" s="11" t="s">
        <v>78</v>
      </c>
      <c r="AY175" s="227" t="s">
        <v>118</v>
      </c>
    </row>
    <row r="176" s="10" customFormat="1" ht="22.8" customHeight="1">
      <c r="B176" s="186"/>
      <c r="C176" s="187"/>
      <c r="D176" s="188" t="s">
        <v>71</v>
      </c>
      <c r="E176" s="200" t="s">
        <v>311</v>
      </c>
      <c r="F176" s="200" t="s">
        <v>312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P177</f>
        <v>0</v>
      </c>
      <c r="Q176" s="194"/>
      <c r="R176" s="195">
        <f>R177</f>
        <v>0</v>
      </c>
      <c r="S176" s="194"/>
      <c r="T176" s="196">
        <f>T177</f>
        <v>0</v>
      </c>
      <c r="AR176" s="197" t="s">
        <v>78</v>
      </c>
      <c r="AT176" s="198" t="s">
        <v>71</v>
      </c>
      <c r="AU176" s="198" t="s">
        <v>78</v>
      </c>
      <c r="AY176" s="197" t="s">
        <v>118</v>
      </c>
      <c r="BK176" s="199">
        <f>BK177</f>
        <v>0</v>
      </c>
    </row>
    <row r="177" s="1" customFormat="1" ht="22.5" customHeight="1">
      <c r="B177" s="34"/>
      <c r="C177" s="202" t="s">
        <v>313</v>
      </c>
      <c r="D177" s="202" t="s">
        <v>120</v>
      </c>
      <c r="E177" s="203" t="s">
        <v>314</v>
      </c>
      <c r="F177" s="204" t="s">
        <v>315</v>
      </c>
      <c r="G177" s="205" t="s">
        <v>304</v>
      </c>
      <c r="H177" s="206">
        <v>0.34000000000000002</v>
      </c>
      <c r="I177" s="207"/>
      <c r="J177" s="208">
        <f>ROUND(I177*H177,2)</f>
        <v>0</v>
      </c>
      <c r="K177" s="204" t="s">
        <v>124</v>
      </c>
      <c r="L177" s="39"/>
      <c r="M177" s="209" t="s">
        <v>1</v>
      </c>
      <c r="N177" s="210" t="s">
        <v>43</v>
      </c>
      <c r="O177" s="75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AR177" s="13" t="s">
        <v>125</v>
      </c>
      <c r="AT177" s="13" t="s">
        <v>120</v>
      </c>
      <c r="AU177" s="13" t="s">
        <v>80</v>
      </c>
      <c r="AY177" s="13" t="s">
        <v>118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3" t="s">
        <v>78</v>
      </c>
      <c r="BK177" s="213">
        <f>ROUND(I177*H177,2)</f>
        <v>0</v>
      </c>
      <c r="BL177" s="13" t="s">
        <v>125</v>
      </c>
      <c r="BM177" s="13" t="s">
        <v>316</v>
      </c>
    </row>
    <row r="178" s="10" customFormat="1" ht="22.8" customHeight="1">
      <c r="B178" s="186"/>
      <c r="C178" s="187"/>
      <c r="D178" s="188" t="s">
        <v>71</v>
      </c>
      <c r="E178" s="200" t="s">
        <v>317</v>
      </c>
      <c r="F178" s="200" t="s">
        <v>318</v>
      </c>
      <c r="G178" s="187"/>
      <c r="H178" s="187"/>
      <c r="I178" s="190"/>
      <c r="J178" s="201">
        <f>BK178</f>
        <v>0</v>
      </c>
      <c r="K178" s="187"/>
      <c r="L178" s="192"/>
      <c r="M178" s="193"/>
      <c r="N178" s="194"/>
      <c r="O178" s="194"/>
      <c r="P178" s="195">
        <f>SUM(P179:P182)</f>
        <v>0</v>
      </c>
      <c r="Q178" s="194"/>
      <c r="R178" s="195">
        <f>SUM(R179:R182)</f>
        <v>0</v>
      </c>
      <c r="S178" s="194"/>
      <c r="T178" s="196">
        <f>SUM(T179:T182)</f>
        <v>0</v>
      </c>
      <c r="AR178" s="197" t="s">
        <v>78</v>
      </c>
      <c r="AT178" s="198" t="s">
        <v>71</v>
      </c>
      <c r="AU178" s="198" t="s">
        <v>78</v>
      </c>
      <c r="AY178" s="197" t="s">
        <v>118</v>
      </c>
      <c r="BK178" s="199">
        <f>SUM(BK179:BK182)</f>
        <v>0</v>
      </c>
    </row>
    <row r="179" s="1" customFormat="1" ht="16.5" customHeight="1">
      <c r="B179" s="34"/>
      <c r="C179" s="202" t="s">
        <v>319</v>
      </c>
      <c r="D179" s="202" t="s">
        <v>120</v>
      </c>
      <c r="E179" s="203" t="s">
        <v>320</v>
      </c>
      <c r="F179" s="204" t="s">
        <v>321</v>
      </c>
      <c r="G179" s="205" t="s">
        <v>322</v>
      </c>
      <c r="H179" s="206">
        <v>1</v>
      </c>
      <c r="I179" s="207"/>
      <c r="J179" s="208">
        <f>ROUND(I179*H179,2)</f>
        <v>0</v>
      </c>
      <c r="K179" s="204" t="s">
        <v>1</v>
      </c>
      <c r="L179" s="39"/>
      <c r="M179" s="209" t="s">
        <v>1</v>
      </c>
      <c r="N179" s="210" t="s">
        <v>43</v>
      </c>
      <c r="O179" s="75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AR179" s="13" t="s">
        <v>125</v>
      </c>
      <c r="AT179" s="13" t="s">
        <v>120</v>
      </c>
      <c r="AU179" s="13" t="s">
        <v>80</v>
      </c>
      <c r="AY179" s="13" t="s">
        <v>118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3" t="s">
        <v>78</v>
      </c>
      <c r="BK179" s="213">
        <f>ROUND(I179*H179,2)</f>
        <v>0</v>
      </c>
      <c r="BL179" s="13" t="s">
        <v>125</v>
      </c>
      <c r="BM179" s="13" t="s">
        <v>323</v>
      </c>
    </row>
    <row r="180" s="11" customFormat="1">
      <c r="B180" s="217"/>
      <c r="C180" s="218"/>
      <c r="D180" s="214" t="s">
        <v>137</v>
      </c>
      <c r="E180" s="219" t="s">
        <v>1</v>
      </c>
      <c r="F180" s="220" t="s">
        <v>78</v>
      </c>
      <c r="G180" s="218"/>
      <c r="H180" s="221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137</v>
      </c>
      <c r="AU180" s="227" t="s">
        <v>80</v>
      </c>
      <c r="AV180" s="11" t="s">
        <v>80</v>
      </c>
      <c r="AW180" s="11" t="s">
        <v>33</v>
      </c>
      <c r="AX180" s="11" t="s">
        <v>78</v>
      </c>
      <c r="AY180" s="227" t="s">
        <v>118</v>
      </c>
    </row>
    <row r="181" s="11" customFormat="1">
      <c r="B181" s="217"/>
      <c r="C181" s="218"/>
      <c r="D181" s="214" t="s">
        <v>137</v>
      </c>
      <c r="E181" s="219" t="s">
        <v>1</v>
      </c>
      <c r="F181" s="220" t="s">
        <v>324</v>
      </c>
      <c r="G181" s="218"/>
      <c r="H181" s="221">
        <v>110019.45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137</v>
      </c>
      <c r="AU181" s="227" t="s">
        <v>80</v>
      </c>
      <c r="AV181" s="11" t="s">
        <v>80</v>
      </c>
      <c r="AW181" s="11" t="s">
        <v>33</v>
      </c>
      <c r="AX181" s="11" t="s">
        <v>72</v>
      </c>
      <c r="AY181" s="227" t="s">
        <v>118</v>
      </c>
    </row>
    <row r="182" s="1" customFormat="1" ht="16.5" customHeight="1">
      <c r="B182" s="34"/>
      <c r="C182" s="202" t="s">
        <v>325</v>
      </c>
      <c r="D182" s="202" t="s">
        <v>120</v>
      </c>
      <c r="E182" s="203" t="s">
        <v>326</v>
      </c>
      <c r="F182" s="204" t="s">
        <v>327</v>
      </c>
      <c r="G182" s="205" t="s">
        <v>304</v>
      </c>
      <c r="H182" s="206">
        <v>1.286</v>
      </c>
      <c r="I182" s="207"/>
      <c r="J182" s="208">
        <f>ROUND(I182*H182,2)</f>
        <v>0</v>
      </c>
      <c r="K182" s="204" t="s">
        <v>143</v>
      </c>
      <c r="L182" s="39"/>
      <c r="M182" s="209" t="s">
        <v>1</v>
      </c>
      <c r="N182" s="210" t="s">
        <v>43</v>
      </c>
      <c r="O182" s="75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AR182" s="13" t="s">
        <v>196</v>
      </c>
      <c r="AT182" s="13" t="s">
        <v>120</v>
      </c>
      <c r="AU182" s="13" t="s">
        <v>80</v>
      </c>
      <c r="AY182" s="13" t="s">
        <v>118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3" t="s">
        <v>78</v>
      </c>
      <c r="BK182" s="213">
        <f>ROUND(I182*H182,2)</f>
        <v>0</v>
      </c>
      <c r="BL182" s="13" t="s">
        <v>196</v>
      </c>
      <c r="BM182" s="13" t="s">
        <v>328</v>
      </c>
    </row>
    <row r="183" s="10" customFormat="1" ht="25.92" customHeight="1">
      <c r="B183" s="186"/>
      <c r="C183" s="187"/>
      <c r="D183" s="188" t="s">
        <v>71</v>
      </c>
      <c r="E183" s="189" t="s">
        <v>329</v>
      </c>
      <c r="F183" s="189" t="s">
        <v>330</v>
      </c>
      <c r="G183" s="187"/>
      <c r="H183" s="187"/>
      <c r="I183" s="190"/>
      <c r="J183" s="191">
        <f>BK183</f>
        <v>0</v>
      </c>
      <c r="K183" s="187"/>
      <c r="L183" s="192"/>
      <c r="M183" s="193"/>
      <c r="N183" s="194"/>
      <c r="O183" s="194"/>
      <c r="P183" s="195">
        <f>P184</f>
        <v>0</v>
      </c>
      <c r="Q183" s="194"/>
      <c r="R183" s="195">
        <f>R184</f>
        <v>0.11130000000000001</v>
      </c>
      <c r="S183" s="194"/>
      <c r="T183" s="196">
        <f>T184</f>
        <v>0</v>
      </c>
      <c r="AR183" s="197" t="s">
        <v>80</v>
      </c>
      <c r="AT183" s="198" t="s">
        <v>71</v>
      </c>
      <c r="AU183" s="198" t="s">
        <v>72</v>
      </c>
      <c r="AY183" s="197" t="s">
        <v>118</v>
      </c>
      <c r="BK183" s="199">
        <f>BK184</f>
        <v>0</v>
      </c>
    </row>
    <row r="184" s="10" customFormat="1" ht="22.8" customHeight="1">
      <c r="B184" s="186"/>
      <c r="C184" s="187"/>
      <c r="D184" s="188" t="s">
        <v>71</v>
      </c>
      <c r="E184" s="200" t="s">
        <v>331</v>
      </c>
      <c r="F184" s="200" t="s">
        <v>332</v>
      </c>
      <c r="G184" s="187"/>
      <c r="H184" s="187"/>
      <c r="I184" s="190"/>
      <c r="J184" s="201">
        <f>BK184</f>
        <v>0</v>
      </c>
      <c r="K184" s="187"/>
      <c r="L184" s="192"/>
      <c r="M184" s="193"/>
      <c r="N184" s="194"/>
      <c r="O184" s="194"/>
      <c r="P184" s="195">
        <f>SUM(P185:P195)</f>
        <v>0</v>
      </c>
      <c r="Q184" s="194"/>
      <c r="R184" s="195">
        <f>SUM(R185:R195)</f>
        <v>0.11130000000000001</v>
      </c>
      <c r="S184" s="194"/>
      <c r="T184" s="196">
        <f>SUM(T185:T195)</f>
        <v>0</v>
      </c>
      <c r="AR184" s="197" t="s">
        <v>80</v>
      </c>
      <c r="AT184" s="198" t="s">
        <v>71</v>
      </c>
      <c r="AU184" s="198" t="s">
        <v>78</v>
      </c>
      <c r="AY184" s="197" t="s">
        <v>118</v>
      </c>
      <c r="BK184" s="199">
        <f>SUM(BK185:BK195)</f>
        <v>0</v>
      </c>
    </row>
    <row r="185" s="1" customFormat="1" ht="16.5" customHeight="1">
      <c r="B185" s="34"/>
      <c r="C185" s="202" t="s">
        <v>333</v>
      </c>
      <c r="D185" s="202" t="s">
        <v>120</v>
      </c>
      <c r="E185" s="203" t="s">
        <v>334</v>
      </c>
      <c r="F185" s="204" t="s">
        <v>335</v>
      </c>
      <c r="G185" s="205" t="s">
        <v>154</v>
      </c>
      <c r="H185" s="206">
        <v>1</v>
      </c>
      <c r="I185" s="207"/>
      <c r="J185" s="208">
        <f>ROUND(I185*H185,2)</f>
        <v>0</v>
      </c>
      <c r="K185" s="204" t="s">
        <v>124</v>
      </c>
      <c r="L185" s="39"/>
      <c r="M185" s="209" t="s">
        <v>1</v>
      </c>
      <c r="N185" s="210" t="s">
        <v>43</v>
      </c>
      <c r="O185" s="75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13" t="s">
        <v>196</v>
      </c>
      <c r="AT185" s="13" t="s">
        <v>120</v>
      </c>
      <c r="AU185" s="13" t="s">
        <v>80</v>
      </c>
      <c r="AY185" s="13" t="s">
        <v>118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3" t="s">
        <v>78</v>
      </c>
      <c r="BK185" s="213">
        <f>ROUND(I185*H185,2)</f>
        <v>0</v>
      </c>
      <c r="BL185" s="13" t="s">
        <v>196</v>
      </c>
      <c r="BM185" s="13" t="s">
        <v>336</v>
      </c>
    </row>
    <row r="186" s="1" customFormat="1">
      <c r="B186" s="34"/>
      <c r="C186" s="35"/>
      <c r="D186" s="214" t="s">
        <v>127</v>
      </c>
      <c r="E186" s="35"/>
      <c r="F186" s="215" t="s">
        <v>157</v>
      </c>
      <c r="G186" s="35"/>
      <c r="H186" s="35"/>
      <c r="I186" s="127"/>
      <c r="J186" s="35"/>
      <c r="K186" s="35"/>
      <c r="L186" s="39"/>
      <c r="M186" s="216"/>
      <c r="N186" s="75"/>
      <c r="O186" s="75"/>
      <c r="P186" s="75"/>
      <c r="Q186" s="75"/>
      <c r="R186" s="75"/>
      <c r="S186" s="75"/>
      <c r="T186" s="76"/>
      <c r="AT186" s="13" t="s">
        <v>127</v>
      </c>
      <c r="AU186" s="13" t="s">
        <v>80</v>
      </c>
    </row>
    <row r="187" s="1" customFormat="1" ht="16.5" customHeight="1">
      <c r="B187" s="34"/>
      <c r="C187" s="228" t="s">
        <v>337</v>
      </c>
      <c r="D187" s="228" t="s">
        <v>159</v>
      </c>
      <c r="E187" s="229" t="s">
        <v>338</v>
      </c>
      <c r="F187" s="230" t="s">
        <v>339</v>
      </c>
      <c r="G187" s="231" t="s">
        <v>175</v>
      </c>
      <c r="H187" s="232">
        <v>3.2999999999999998</v>
      </c>
      <c r="I187" s="233"/>
      <c r="J187" s="234">
        <f>ROUND(I187*H187,2)</f>
        <v>0</v>
      </c>
      <c r="K187" s="230" t="s">
        <v>1</v>
      </c>
      <c r="L187" s="235"/>
      <c r="M187" s="236" t="s">
        <v>1</v>
      </c>
      <c r="N187" s="237" t="s">
        <v>43</v>
      </c>
      <c r="O187" s="75"/>
      <c r="P187" s="211">
        <f>O187*H187</f>
        <v>0</v>
      </c>
      <c r="Q187" s="211">
        <v>0.021000000000000001</v>
      </c>
      <c r="R187" s="211">
        <f>Q187*H187</f>
        <v>0.0693</v>
      </c>
      <c r="S187" s="211">
        <v>0</v>
      </c>
      <c r="T187" s="212">
        <f>S187*H187</f>
        <v>0</v>
      </c>
      <c r="AR187" s="13" t="s">
        <v>149</v>
      </c>
      <c r="AT187" s="13" t="s">
        <v>159</v>
      </c>
      <c r="AU187" s="13" t="s">
        <v>80</v>
      </c>
      <c r="AY187" s="13" t="s">
        <v>118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3" t="s">
        <v>78</v>
      </c>
      <c r="BK187" s="213">
        <f>ROUND(I187*H187,2)</f>
        <v>0</v>
      </c>
      <c r="BL187" s="13" t="s">
        <v>125</v>
      </c>
      <c r="BM187" s="13" t="s">
        <v>340</v>
      </c>
    </row>
    <row r="188" s="1" customFormat="1">
      <c r="B188" s="34"/>
      <c r="C188" s="35"/>
      <c r="D188" s="214" t="s">
        <v>127</v>
      </c>
      <c r="E188" s="35"/>
      <c r="F188" s="215" t="s">
        <v>157</v>
      </c>
      <c r="G188" s="35"/>
      <c r="H188" s="35"/>
      <c r="I188" s="127"/>
      <c r="J188" s="35"/>
      <c r="K188" s="35"/>
      <c r="L188" s="39"/>
      <c r="M188" s="216"/>
      <c r="N188" s="75"/>
      <c r="O188" s="75"/>
      <c r="P188" s="75"/>
      <c r="Q188" s="75"/>
      <c r="R188" s="75"/>
      <c r="S188" s="75"/>
      <c r="T188" s="76"/>
      <c r="AT188" s="13" t="s">
        <v>127</v>
      </c>
      <c r="AU188" s="13" t="s">
        <v>80</v>
      </c>
    </row>
    <row r="189" s="11" customFormat="1">
      <c r="B189" s="217"/>
      <c r="C189" s="218"/>
      <c r="D189" s="214" t="s">
        <v>137</v>
      </c>
      <c r="E189" s="219" t="s">
        <v>1</v>
      </c>
      <c r="F189" s="220" t="s">
        <v>341</v>
      </c>
      <c r="G189" s="218"/>
      <c r="H189" s="221">
        <v>3.2999999999999998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137</v>
      </c>
      <c r="AU189" s="227" t="s">
        <v>80</v>
      </c>
      <c r="AV189" s="11" t="s">
        <v>80</v>
      </c>
      <c r="AW189" s="11" t="s">
        <v>33</v>
      </c>
      <c r="AX189" s="11" t="s">
        <v>78</v>
      </c>
      <c r="AY189" s="227" t="s">
        <v>118</v>
      </c>
    </row>
    <row r="190" s="1" customFormat="1" ht="16.5" customHeight="1">
      <c r="B190" s="34"/>
      <c r="C190" s="202" t="s">
        <v>342</v>
      </c>
      <c r="D190" s="202" t="s">
        <v>120</v>
      </c>
      <c r="E190" s="203" t="s">
        <v>343</v>
      </c>
      <c r="F190" s="204" t="s">
        <v>344</v>
      </c>
      <c r="G190" s="205" t="s">
        <v>154</v>
      </c>
      <c r="H190" s="206">
        <v>2</v>
      </c>
      <c r="I190" s="207"/>
      <c r="J190" s="208">
        <f>ROUND(I190*H190,2)</f>
        <v>0</v>
      </c>
      <c r="K190" s="204" t="s">
        <v>124</v>
      </c>
      <c r="L190" s="39"/>
      <c r="M190" s="209" t="s">
        <v>1</v>
      </c>
      <c r="N190" s="210" t="s">
        <v>43</v>
      </c>
      <c r="O190" s="75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AR190" s="13" t="s">
        <v>196</v>
      </c>
      <c r="AT190" s="13" t="s">
        <v>120</v>
      </c>
      <c r="AU190" s="13" t="s">
        <v>80</v>
      </c>
      <c r="AY190" s="13" t="s">
        <v>118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3" t="s">
        <v>78</v>
      </c>
      <c r="BK190" s="213">
        <f>ROUND(I190*H190,2)</f>
        <v>0</v>
      </c>
      <c r="BL190" s="13" t="s">
        <v>196</v>
      </c>
      <c r="BM190" s="13" t="s">
        <v>345</v>
      </c>
    </row>
    <row r="191" s="1" customFormat="1">
      <c r="B191" s="34"/>
      <c r="C191" s="35"/>
      <c r="D191" s="214" t="s">
        <v>127</v>
      </c>
      <c r="E191" s="35"/>
      <c r="F191" s="215" t="s">
        <v>157</v>
      </c>
      <c r="G191" s="35"/>
      <c r="H191" s="35"/>
      <c r="I191" s="127"/>
      <c r="J191" s="35"/>
      <c r="K191" s="35"/>
      <c r="L191" s="39"/>
      <c r="M191" s="216"/>
      <c r="N191" s="75"/>
      <c r="O191" s="75"/>
      <c r="P191" s="75"/>
      <c r="Q191" s="75"/>
      <c r="R191" s="75"/>
      <c r="S191" s="75"/>
      <c r="T191" s="76"/>
      <c r="AT191" s="13" t="s">
        <v>127</v>
      </c>
      <c r="AU191" s="13" t="s">
        <v>80</v>
      </c>
    </row>
    <row r="192" s="1" customFormat="1" ht="16.5" customHeight="1">
      <c r="B192" s="34"/>
      <c r="C192" s="228" t="s">
        <v>346</v>
      </c>
      <c r="D192" s="228" t="s">
        <v>159</v>
      </c>
      <c r="E192" s="229" t="s">
        <v>347</v>
      </c>
      <c r="F192" s="230" t="s">
        <v>348</v>
      </c>
      <c r="G192" s="231" t="s">
        <v>154</v>
      </c>
      <c r="H192" s="232">
        <v>1</v>
      </c>
      <c r="I192" s="233"/>
      <c r="J192" s="234">
        <f>ROUND(I192*H192,2)</f>
        <v>0</v>
      </c>
      <c r="K192" s="230" t="s">
        <v>1</v>
      </c>
      <c r="L192" s="235"/>
      <c r="M192" s="236" t="s">
        <v>1</v>
      </c>
      <c r="N192" s="237" t="s">
        <v>43</v>
      </c>
      <c r="O192" s="75"/>
      <c r="P192" s="211">
        <f>O192*H192</f>
        <v>0</v>
      </c>
      <c r="Q192" s="211">
        <v>0.021000000000000001</v>
      </c>
      <c r="R192" s="211">
        <f>Q192*H192</f>
        <v>0.021000000000000001</v>
      </c>
      <c r="S192" s="211">
        <v>0</v>
      </c>
      <c r="T192" s="212">
        <f>S192*H192</f>
        <v>0</v>
      </c>
      <c r="AR192" s="13" t="s">
        <v>149</v>
      </c>
      <c r="AT192" s="13" t="s">
        <v>159</v>
      </c>
      <c r="AU192" s="13" t="s">
        <v>80</v>
      </c>
      <c r="AY192" s="13" t="s">
        <v>118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3" t="s">
        <v>78</v>
      </c>
      <c r="BK192" s="213">
        <f>ROUND(I192*H192,2)</f>
        <v>0</v>
      </c>
      <c r="BL192" s="13" t="s">
        <v>125</v>
      </c>
      <c r="BM192" s="13" t="s">
        <v>349</v>
      </c>
    </row>
    <row r="193" s="1" customFormat="1">
      <c r="B193" s="34"/>
      <c r="C193" s="35"/>
      <c r="D193" s="214" t="s">
        <v>127</v>
      </c>
      <c r="E193" s="35"/>
      <c r="F193" s="215" t="s">
        <v>157</v>
      </c>
      <c r="G193" s="35"/>
      <c r="H193" s="35"/>
      <c r="I193" s="127"/>
      <c r="J193" s="35"/>
      <c r="K193" s="35"/>
      <c r="L193" s="39"/>
      <c r="M193" s="216"/>
      <c r="N193" s="75"/>
      <c r="O193" s="75"/>
      <c r="P193" s="75"/>
      <c r="Q193" s="75"/>
      <c r="R193" s="75"/>
      <c r="S193" s="75"/>
      <c r="T193" s="76"/>
      <c r="AT193" s="13" t="s">
        <v>127</v>
      </c>
      <c r="AU193" s="13" t="s">
        <v>80</v>
      </c>
    </row>
    <row r="194" s="1" customFormat="1" ht="16.5" customHeight="1">
      <c r="B194" s="34"/>
      <c r="C194" s="228" t="s">
        <v>350</v>
      </c>
      <c r="D194" s="228" t="s">
        <v>159</v>
      </c>
      <c r="E194" s="229" t="s">
        <v>351</v>
      </c>
      <c r="F194" s="230" t="s">
        <v>352</v>
      </c>
      <c r="G194" s="231" t="s">
        <v>154</v>
      </c>
      <c r="H194" s="232">
        <v>1</v>
      </c>
      <c r="I194" s="233"/>
      <c r="J194" s="234">
        <f>ROUND(I194*H194,2)</f>
        <v>0</v>
      </c>
      <c r="K194" s="230" t="s">
        <v>1</v>
      </c>
      <c r="L194" s="235"/>
      <c r="M194" s="236" t="s">
        <v>1</v>
      </c>
      <c r="N194" s="237" t="s">
        <v>43</v>
      </c>
      <c r="O194" s="75"/>
      <c r="P194" s="211">
        <f>O194*H194</f>
        <v>0</v>
      </c>
      <c r="Q194" s="211">
        <v>0.021000000000000001</v>
      </c>
      <c r="R194" s="211">
        <f>Q194*H194</f>
        <v>0.021000000000000001</v>
      </c>
      <c r="S194" s="211">
        <v>0</v>
      </c>
      <c r="T194" s="212">
        <f>S194*H194</f>
        <v>0</v>
      </c>
      <c r="AR194" s="13" t="s">
        <v>149</v>
      </c>
      <c r="AT194" s="13" t="s">
        <v>159</v>
      </c>
      <c r="AU194" s="13" t="s">
        <v>80</v>
      </c>
      <c r="AY194" s="13" t="s">
        <v>118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3" t="s">
        <v>78</v>
      </c>
      <c r="BK194" s="213">
        <f>ROUND(I194*H194,2)</f>
        <v>0</v>
      </c>
      <c r="BL194" s="13" t="s">
        <v>125</v>
      </c>
      <c r="BM194" s="13" t="s">
        <v>353</v>
      </c>
    </row>
    <row r="195" s="1" customFormat="1">
      <c r="B195" s="34"/>
      <c r="C195" s="35"/>
      <c r="D195" s="214" t="s">
        <v>127</v>
      </c>
      <c r="E195" s="35"/>
      <c r="F195" s="215" t="s">
        <v>157</v>
      </c>
      <c r="G195" s="35"/>
      <c r="H195" s="35"/>
      <c r="I195" s="127"/>
      <c r="J195" s="35"/>
      <c r="K195" s="35"/>
      <c r="L195" s="39"/>
      <c r="M195" s="238"/>
      <c r="N195" s="239"/>
      <c r="O195" s="239"/>
      <c r="P195" s="239"/>
      <c r="Q195" s="239"/>
      <c r="R195" s="239"/>
      <c r="S195" s="239"/>
      <c r="T195" s="240"/>
      <c r="AT195" s="13" t="s">
        <v>127</v>
      </c>
      <c r="AU195" s="13" t="s">
        <v>80</v>
      </c>
    </row>
    <row r="196" s="1" customFormat="1" ht="6.96" customHeight="1">
      <c r="B196" s="53"/>
      <c r="C196" s="54"/>
      <c r="D196" s="54"/>
      <c r="E196" s="54"/>
      <c r="F196" s="54"/>
      <c r="G196" s="54"/>
      <c r="H196" s="54"/>
      <c r="I196" s="151"/>
      <c r="J196" s="54"/>
      <c r="K196" s="54"/>
      <c r="L196" s="39"/>
    </row>
  </sheetData>
  <sheetProtection sheet="1" autoFilter="0" formatColumns="0" formatRows="0" objects="1" scenarios="1" spinCount="100000" saltValue="VM5/zChzMcZDBhW6gauKZjtYef0Ezj66dv/jq0g30Dp4c24+TsbSfclgMZ97+EJjp8vhdKjas1lGCrlIhTe2kg==" hashValue="QYE1GANP0lxLQIDrG0ZmrfrIoOFXa6m5XDKk9WisQHmcyJRum6/TAi8v5f+WJo6650bBTyIBQ0cQhF0PmPZtLA==" algorithmName="SHA-512" password="CC35"/>
  <autoFilter ref="C87:K19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84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80</v>
      </c>
    </row>
    <row r="4" ht="24.96" customHeight="1">
      <c r="B4" s="16"/>
      <c r="D4" s="124" t="s">
        <v>85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Rekonstrukce ČS Pod Mostem P1, Kolín V</v>
      </c>
      <c r="F7" s="125"/>
      <c r="G7" s="125"/>
      <c r="H7" s="125"/>
      <c r="L7" s="16"/>
    </row>
    <row r="8" s="1" customFormat="1" ht="12" customHeight="1">
      <c r="B8" s="39"/>
      <c r="D8" s="125" t="s">
        <v>86</v>
      </c>
      <c r="I8" s="127"/>
      <c r="L8" s="39"/>
    </row>
    <row r="9" s="1" customFormat="1" ht="36.96" customHeight="1">
      <c r="B9" s="39"/>
      <c r="E9" s="128" t="s">
        <v>354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19</v>
      </c>
      <c r="I11" s="129" t="s">
        <v>20</v>
      </c>
      <c r="J11" s="13" t="s">
        <v>1</v>
      </c>
      <c r="L11" s="39"/>
    </row>
    <row r="12" s="1" customFormat="1" ht="12" customHeight="1">
      <c r="B12" s="39"/>
      <c r="D12" s="125" t="s">
        <v>21</v>
      </c>
      <c r="F12" s="13" t="s">
        <v>88</v>
      </c>
      <c r="I12" s="129" t="s">
        <v>23</v>
      </c>
      <c r="J12" s="130" t="str">
        <f>'Rekapitulace stavby'!AN8</f>
        <v>27. 6. 2019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25</v>
      </c>
      <c r="I14" s="129" t="s">
        <v>26</v>
      </c>
      <c r="J14" s="13" t="s">
        <v>1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26</v>
      </c>
      <c r="J20" s="13" t="s">
        <v>1</v>
      </c>
      <c r="L20" s="39"/>
    </row>
    <row r="21" s="1" customFormat="1" ht="18" customHeight="1">
      <c r="B21" s="39"/>
      <c r="E21" s="13" t="s">
        <v>32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34</v>
      </c>
      <c r="I23" s="129" t="s">
        <v>26</v>
      </c>
      <c r="J23" s="13" t="s">
        <v>1</v>
      </c>
      <c r="L23" s="39"/>
    </row>
    <row r="24" s="1" customFormat="1" ht="18" customHeight="1">
      <c r="B24" s="39"/>
      <c r="E24" s="13" t="s">
        <v>35</v>
      </c>
      <c r="I24" s="129" t="s">
        <v>28</v>
      </c>
      <c r="J24" s="13" t="s">
        <v>1</v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36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ROUND((SUM(BE81:BE91)),  2)</f>
        <v>0</v>
      </c>
      <c r="I33" s="140">
        <v>0.20999999999999999</v>
      </c>
      <c r="J33" s="139">
        <f>ROUND(((SUM(BE81:BE91))*I33),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ROUND((SUM(BF81:BF91)),  2)</f>
        <v>0</v>
      </c>
      <c r="I34" s="140">
        <v>0.14999999999999999</v>
      </c>
      <c r="J34" s="139">
        <f>ROUND(((SUM(BF81:BF91))*I34),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ROUND((SUM(BG81:BG91)),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ROUND((SUM(BH81:BH91)),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ROUND((SUM(BI81:BI91)),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Rekonstrukce ČS Pod Mostem P1, Kolín V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86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VONCSPodMostem - Rekonstrukce ČS Pod Mostem, Kolín V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k.ú. Kolín</v>
      </c>
      <c r="G52" s="35"/>
      <c r="H52" s="35"/>
      <c r="I52" s="129" t="s">
        <v>23</v>
      </c>
      <c r="J52" s="63" t="str">
        <f>IF(J12="","",J12)</f>
        <v>27. 6. 2019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Město Kolín</v>
      </c>
      <c r="G54" s="35"/>
      <c r="H54" s="35"/>
      <c r="I54" s="129" t="s">
        <v>31</v>
      </c>
      <c r="J54" s="32" t="str">
        <f>E21</f>
        <v>Vodos s.r.o.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34</v>
      </c>
      <c r="J55" s="32" t="str">
        <f>E24</f>
        <v>Roman Pešek, DiS.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J81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355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8" customFormat="1" ht="19.92" customHeight="1">
      <c r="B61" s="168"/>
      <c r="C61" s="169"/>
      <c r="D61" s="170" t="s">
        <v>356</v>
      </c>
      <c r="E61" s="171"/>
      <c r="F61" s="171"/>
      <c r="G61" s="171"/>
      <c r="H61" s="171"/>
      <c r="I61" s="172"/>
      <c r="J61" s="173">
        <f>J84</f>
        <v>0</v>
      </c>
      <c r="K61" s="169"/>
      <c r="L61" s="174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7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51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4"/>
      <c r="J67" s="56"/>
      <c r="K67" s="56"/>
      <c r="L67" s="39"/>
    </row>
    <row r="68" s="1" customFormat="1" ht="24.96" customHeight="1">
      <c r="B68" s="34"/>
      <c r="C68" s="19" t="s">
        <v>103</v>
      </c>
      <c r="D68" s="35"/>
      <c r="E68" s="35"/>
      <c r="F68" s="35"/>
      <c r="G68" s="35"/>
      <c r="H68" s="35"/>
      <c r="I68" s="127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6.5" customHeight="1">
      <c r="B71" s="34"/>
      <c r="C71" s="35"/>
      <c r="D71" s="35"/>
      <c r="E71" s="155" t="str">
        <f>E7</f>
        <v>Rekonstrukce ČS Pod Mostem P1, Kolín V</v>
      </c>
      <c r="F71" s="28"/>
      <c r="G71" s="28"/>
      <c r="H71" s="28"/>
      <c r="I71" s="127"/>
      <c r="J71" s="35"/>
      <c r="K71" s="35"/>
      <c r="L71" s="39"/>
    </row>
    <row r="72" s="1" customFormat="1" ht="12" customHeight="1">
      <c r="B72" s="34"/>
      <c r="C72" s="28" t="s">
        <v>86</v>
      </c>
      <c r="D72" s="35"/>
      <c r="E72" s="35"/>
      <c r="F72" s="35"/>
      <c r="G72" s="35"/>
      <c r="H72" s="35"/>
      <c r="I72" s="127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VONCSPodMostem - Rekonstrukce ČS Pod Mostem, Kolín V</v>
      </c>
      <c r="F73" s="35"/>
      <c r="G73" s="35"/>
      <c r="H73" s="35"/>
      <c r="I73" s="127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7"/>
      <c r="J74" s="35"/>
      <c r="K74" s="35"/>
      <c r="L74" s="39"/>
    </row>
    <row r="75" s="1" customFormat="1" ht="12" customHeight="1">
      <c r="B75" s="34"/>
      <c r="C75" s="28" t="s">
        <v>21</v>
      </c>
      <c r="D75" s="35"/>
      <c r="E75" s="35"/>
      <c r="F75" s="23" t="str">
        <f>F12</f>
        <v>k.ú. Kolín</v>
      </c>
      <c r="G75" s="35"/>
      <c r="H75" s="35"/>
      <c r="I75" s="129" t="s">
        <v>23</v>
      </c>
      <c r="J75" s="63" t="str">
        <f>IF(J12="","",J12)</f>
        <v>27. 6. 2019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13.65" customHeight="1">
      <c r="B77" s="34"/>
      <c r="C77" s="28" t="s">
        <v>25</v>
      </c>
      <c r="D77" s="35"/>
      <c r="E77" s="35"/>
      <c r="F77" s="23" t="str">
        <f>E15</f>
        <v>Město Kolín</v>
      </c>
      <c r="G77" s="35"/>
      <c r="H77" s="35"/>
      <c r="I77" s="129" t="s">
        <v>31</v>
      </c>
      <c r="J77" s="32" t="str">
        <f>E21</f>
        <v>Vodos s.r.o.</v>
      </c>
      <c r="K77" s="35"/>
      <c r="L77" s="39"/>
    </row>
    <row r="78" s="1" customFormat="1" ht="13.65" customHeight="1">
      <c r="B78" s="34"/>
      <c r="C78" s="28" t="s">
        <v>29</v>
      </c>
      <c r="D78" s="35"/>
      <c r="E78" s="35"/>
      <c r="F78" s="23" t="str">
        <f>IF(E18="","",E18)</f>
        <v>Vyplň údaj</v>
      </c>
      <c r="G78" s="35"/>
      <c r="H78" s="35"/>
      <c r="I78" s="129" t="s">
        <v>34</v>
      </c>
      <c r="J78" s="32" t="str">
        <f>E24</f>
        <v>Roman Pešek, DiS.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7"/>
      <c r="J79" s="35"/>
      <c r="K79" s="35"/>
      <c r="L79" s="39"/>
    </row>
    <row r="80" s="9" customFormat="1" ht="29.28" customHeight="1">
      <c r="B80" s="175"/>
      <c r="C80" s="176" t="s">
        <v>104</v>
      </c>
      <c r="D80" s="177" t="s">
        <v>57</v>
      </c>
      <c r="E80" s="177" t="s">
        <v>53</v>
      </c>
      <c r="F80" s="177" t="s">
        <v>54</v>
      </c>
      <c r="G80" s="177" t="s">
        <v>105</v>
      </c>
      <c r="H80" s="177" t="s">
        <v>106</v>
      </c>
      <c r="I80" s="178" t="s">
        <v>107</v>
      </c>
      <c r="J80" s="179" t="s">
        <v>91</v>
      </c>
      <c r="K80" s="180" t="s">
        <v>108</v>
      </c>
      <c r="L80" s="181"/>
      <c r="M80" s="84" t="s">
        <v>1</v>
      </c>
      <c r="N80" s="85" t="s">
        <v>42</v>
      </c>
      <c r="O80" s="85" t="s">
        <v>109</v>
      </c>
      <c r="P80" s="85" t="s">
        <v>110</v>
      </c>
      <c r="Q80" s="85" t="s">
        <v>111</v>
      </c>
      <c r="R80" s="85" t="s">
        <v>112</v>
      </c>
      <c r="S80" s="85" t="s">
        <v>113</v>
      </c>
      <c r="T80" s="86" t="s">
        <v>114</v>
      </c>
    </row>
    <row r="81" s="1" customFormat="1" ht="22.8" customHeight="1">
      <c r="B81" s="34"/>
      <c r="C81" s="91" t="s">
        <v>115</v>
      </c>
      <c r="D81" s="35"/>
      <c r="E81" s="35"/>
      <c r="F81" s="35"/>
      <c r="G81" s="35"/>
      <c r="H81" s="35"/>
      <c r="I81" s="127"/>
      <c r="J81" s="182">
        <f>BK81</f>
        <v>0</v>
      </c>
      <c r="K81" s="35"/>
      <c r="L81" s="39"/>
      <c r="M81" s="87"/>
      <c r="N81" s="88"/>
      <c r="O81" s="88"/>
      <c r="P81" s="183">
        <f>P82</f>
        <v>0</v>
      </c>
      <c r="Q81" s="88"/>
      <c r="R81" s="183">
        <f>R82</f>
        <v>0</v>
      </c>
      <c r="S81" s="88"/>
      <c r="T81" s="184">
        <f>T82</f>
        <v>0</v>
      </c>
      <c r="AT81" s="13" t="s">
        <v>71</v>
      </c>
      <c r="AU81" s="13" t="s">
        <v>93</v>
      </c>
      <c r="BK81" s="185">
        <f>BK82</f>
        <v>0</v>
      </c>
    </row>
    <row r="82" s="10" customFormat="1" ht="25.92" customHeight="1">
      <c r="B82" s="186"/>
      <c r="C82" s="187"/>
      <c r="D82" s="188" t="s">
        <v>71</v>
      </c>
      <c r="E82" s="189" t="s">
        <v>357</v>
      </c>
      <c r="F82" s="189" t="s">
        <v>358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P83+P84</f>
        <v>0</v>
      </c>
      <c r="Q82" s="194"/>
      <c r="R82" s="195">
        <f>R83+R84</f>
        <v>0</v>
      </c>
      <c r="S82" s="194"/>
      <c r="T82" s="196">
        <f>T83+T84</f>
        <v>0</v>
      </c>
      <c r="AR82" s="197" t="s">
        <v>139</v>
      </c>
      <c r="AT82" s="198" t="s">
        <v>71</v>
      </c>
      <c r="AU82" s="198" t="s">
        <v>72</v>
      </c>
      <c r="AY82" s="197" t="s">
        <v>118</v>
      </c>
      <c r="BK82" s="199">
        <f>BK83+BK84</f>
        <v>0</v>
      </c>
    </row>
    <row r="83" s="1" customFormat="1" ht="16.5" customHeight="1">
      <c r="B83" s="34"/>
      <c r="C83" s="202" t="s">
        <v>78</v>
      </c>
      <c r="D83" s="202" t="s">
        <v>120</v>
      </c>
      <c r="E83" s="203" t="s">
        <v>359</v>
      </c>
      <c r="F83" s="204" t="s">
        <v>360</v>
      </c>
      <c r="G83" s="205" t="s">
        <v>322</v>
      </c>
      <c r="H83" s="206">
        <v>1</v>
      </c>
      <c r="I83" s="207"/>
      <c r="J83" s="208">
        <f>ROUND(I83*H83,2)</f>
        <v>0</v>
      </c>
      <c r="K83" s="204" t="s">
        <v>124</v>
      </c>
      <c r="L83" s="39"/>
      <c r="M83" s="209" t="s">
        <v>1</v>
      </c>
      <c r="N83" s="210" t="s">
        <v>43</v>
      </c>
      <c r="O83" s="75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13" t="s">
        <v>361</v>
      </c>
      <c r="AT83" s="13" t="s">
        <v>120</v>
      </c>
      <c r="AU83" s="13" t="s">
        <v>78</v>
      </c>
      <c r="AY83" s="13" t="s">
        <v>118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13" t="s">
        <v>78</v>
      </c>
      <c r="BK83" s="213">
        <f>ROUND(I83*H83,2)</f>
        <v>0</v>
      </c>
      <c r="BL83" s="13" t="s">
        <v>361</v>
      </c>
      <c r="BM83" s="13" t="s">
        <v>362</v>
      </c>
    </row>
    <row r="84" s="10" customFormat="1" ht="22.8" customHeight="1">
      <c r="B84" s="186"/>
      <c r="C84" s="187"/>
      <c r="D84" s="188" t="s">
        <v>71</v>
      </c>
      <c r="E84" s="200" t="s">
        <v>363</v>
      </c>
      <c r="F84" s="200" t="s">
        <v>364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SUM(P85:P91)</f>
        <v>0</v>
      </c>
      <c r="Q84" s="194"/>
      <c r="R84" s="195">
        <f>SUM(R85:R91)</f>
        <v>0</v>
      </c>
      <c r="S84" s="194"/>
      <c r="T84" s="196">
        <f>SUM(T85:T91)</f>
        <v>0</v>
      </c>
      <c r="AR84" s="197" t="s">
        <v>139</v>
      </c>
      <c r="AT84" s="198" t="s">
        <v>71</v>
      </c>
      <c r="AU84" s="198" t="s">
        <v>78</v>
      </c>
      <c r="AY84" s="197" t="s">
        <v>118</v>
      </c>
      <c r="BK84" s="199">
        <f>SUM(BK85:BK91)</f>
        <v>0</v>
      </c>
    </row>
    <row r="85" s="1" customFormat="1" ht="16.5" customHeight="1">
      <c r="B85" s="34"/>
      <c r="C85" s="202" t="s">
        <v>80</v>
      </c>
      <c r="D85" s="202" t="s">
        <v>120</v>
      </c>
      <c r="E85" s="203" t="s">
        <v>365</v>
      </c>
      <c r="F85" s="204" t="s">
        <v>366</v>
      </c>
      <c r="G85" s="205" t="s">
        <v>322</v>
      </c>
      <c r="H85" s="206">
        <v>1</v>
      </c>
      <c r="I85" s="207"/>
      <c r="J85" s="208">
        <f>ROUND(I85*H85,2)</f>
        <v>0</v>
      </c>
      <c r="K85" s="204" t="s">
        <v>1</v>
      </c>
      <c r="L85" s="39"/>
      <c r="M85" s="209" t="s">
        <v>1</v>
      </c>
      <c r="N85" s="210" t="s">
        <v>43</v>
      </c>
      <c r="O85" s="75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13" t="s">
        <v>361</v>
      </c>
      <c r="AT85" s="13" t="s">
        <v>120</v>
      </c>
      <c r="AU85" s="13" t="s">
        <v>80</v>
      </c>
      <c r="AY85" s="13" t="s">
        <v>118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3" t="s">
        <v>78</v>
      </c>
      <c r="BK85" s="213">
        <f>ROUND(I85*H85,2)</f>
        <v>0</v>
      </c>
      <c r="BL85" s="13" t="s">
        <v>361</v>
      </c>
      <c r="BM85" s="13" t="s">
        <v>367</v>
      </c>
    </row>
    <row r="86" s="1" customFormat="1" ht="16.5" customHeight="1">
      <c r="B86" s="34"/>
      <c r="C86" s="202" t="s">
        <v>132</v>
      </c>
      <c r="D86" s="202" t="s">
        <v>120</v>
      </c>
      <c r="E86" s="203" t="s">
        <v>368</v>
      </c>
      <c r="F86" s="204" t="s">
        <v>369</v>
      </c>
      <c r="G86" s="205" t="s">
        <v>322</v>
      </c>
      <c r="H86" s="206">
        <v>1</v>
      </c>
      <c r="I86" s="207"/>
      <c r="J86" s="208">
        <f>ROUND(I86*H86,2)</f>
        <v>0</v>
      </c>
      <c r="K86" s="204" t="s">
        <v>1</v>
      </c>
      <c r="L86" s="39"/>
      <c r="M86" s="209" t="s">
        <v>1</v>
      </c>
      <c r="N86" s="210" t="s">
        <v>43</v>
      </c>
      <c r="O86" s="75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13" t="s">
        <v>361</v>
      </c>
      <c r="AT86" s="13" t="s">
        <v>120</v>
      </c>
      <c r="AU86" s="13" t="s">
        <v>80</v>
      </c>
      <c r="AY86" s="13" t="s">
        <v>118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3" t="s">
        <v>78</v>
      </c>
      <c r="BK86" s="213">
        <f>ROUND(I86*H86,2)</f>
        <v>0</v>
      </c>
      <c r="BL86" s="13" t="s">
        <v>361</v>
      </c>
      <c r="BM86" s="13" t="s">
        <v>370</v>
      </c>
    </row>
    <row r="87" s="1" customFormat="1" ht="16.5" customHeight="1">
      <c r="B87" s="34"/>
      <c r="C87" s="202" t="s">
        <v>125</v>
      </c>
      <c r="D87" s="202" t="s">
        <v>120</v>
      </c>
      <c r="E87" s="203" t="s">
        <v>371</v>
      </c>
      <c r="F87" s="204" t="s">
        <v>372</v>
      </c>
      <c r="G87" s="205" t="s">
        <v>322</v>
      </c>
      <c r="H87" s="206">
        <v>1</v>
      </c>
      <c r="I87" s="207"/>
      <c r="J87" s="208">
        <f>ROUND(I87*H87,2)</f>
        <v>0</v>
      </c>
      <c r="K87" s="204" t="s">
        <v>1</v>
      </c>
      <c r="L87" s="39"/>
      <c r="M87" s="209" t="s">
        <v>1</v>
      </c>
      <c r="N87" s="210" t="s">
        <v>43</v>
      </c>
      <c r="O87" s="7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3" t="s">
        <v>361</v>
      </c>
      <c r="AT87" s="13" t="s">
        <v>120</v>
      </c>
      <c r="AU87" s="13" t="s">
        <v>80</v>
      </c>
      <c r="AY87" s="13" t="s">
        <v>118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78</v>
      </c>
      <c r="BK87" s="213">
        <f>ROUND(I87*H87,2)</f>
        <v>0</v>
      </c>
      <c r="BL87" s="13" t="s">
        <v>361</v>
      </c>
      <c r="BM87" s="13" t="s">
        <v>373</v>
      </c>
    </row>
    <row r="88" s="1" customFormat="1" ht="16.5" customHeight="1">
      <c r="B88" s="34"/>
      <c r="C88" s="202" t="s">
        <v>139</v>
      </c>
      <c r="D88" s="202" t="s">
        <v>120</v>
      </c>
      <c r="E88" s="203" t="s">
        <v>374</v>
      </c>
      <c r="F88" s="204" t="s">
        <v>375</v>
      </c>
      <c r="G88" s="205" t="s">
        <v>322</v>
      </c>
      <c r="H88" s="206">
        <v>1</v>
      </c>
      <c r="I88" s="207"/>
      <c r="J88" s="208">
        <f>ROUND(I88*H88,2)</f>
        <v>0</v>
      </c>
      <c r="K88" s="204" t="s">
        <v>1</v>
      </c>
      <c r="L88" s="39"/>
      <c r="M88" s="209" t="s">
        <v>1</v>
      </c>
      <c r="N88" s="210" t="s">
        <v>43</v>
      </c>
      <c r="O88" s="75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3" t="s">
        <v>361</v>
      </c>
      <c r="AT88" s="13" t="s">
        <v>120</v>
      </c>
      <c r="AU88" s="13" t="s">
        <v>80</v>
      </c>
      <c r="AY88" s="13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361</v>
      </c>
      <c r="BM88" s="13" t="s">
        <v>376</v>
      </c>
    </row>
    <row r="89" s="1" customFormat="1" ht="16.5" customHeight="1">
      <c r="B89" s="34"/>
      <c r="C89" s="202" t="s">
        <v>151</v>
      </c>
      <c r="D89" s="202" t="s">
        <v>120</v>
      </c>
      <c r="E89" s="203" t="s">
        <v>377</v>
      </c>
      <c r="F89" s="204" t="s">
        <v>378</v>
      </c>
      <c r="G89" s="205" t="s">
        <v>322</v>
      </c>
      <c r="H89" s="206">
        <v>1</v>
      </c>
      <c r="I89" s="207"/>
      <c r="J89" s="208">
        <f>ROUND(I89*H89,2)</f>
        <v>0</v>
      </c>
      <c r="K89" s="204" t="s">
        <v>1</v>
      </c>
      <c r="L89" s="39"/>
      <c r="M89" s="209" t="s">
        <v>1</v>
      </c>
      <c r="N89" s="210" t="s">
        <v>43</v>
      </c>
      <c r="O89" s="7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3" t="s">
        <v>361</v>
      </c>
      <c r="AT89" s="13" t="s">
        <v>120</v>
      </c>
      <c r="AU89" s="13" t="s">
        <v>80</v>
      </c>
      <c r="AY89" s="13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78</v>
      </c>
      <c r="BK89" s="213">
        <f>ROUND(I89*H89,2)</f>
        <v>0</v>
      </c>
      <c r="BL89" s="13" t="s">
        <v>361</v>
      </c>
      <c r="BM89" s="13" t="s">
        <v>379</v>
      </c>
    </row>
    <row r="90" s="1" customFormat="1" ht="16.5" customHeight="1">
      <c r="B90" s="34"/>
      <c r="C90" s="202" t="s">
        <v>158</v>
      </c>
      <c r="D90" s="202" t="s">
        <v>120</v>
      </c>
      <c r="E90" s="203" t="s">
        <v>380</v>
      </c>
      <c r="F90" s="204" t="s">
        <v>381</v>
      </c>
      <c r="G90" s="205" t="s">
        <v>322</v>
      </c>
      <c r="H90" s="206">
        <v>1</v>
      </c>
      <c r="I90" s="207"/>
      <c r="J90" s="208">
        <f>ROUND(I90*H90,2)</f>
        <v>0</v>
      </c>
      <c r="K90" s="204" t="s">
        <v>124</v>
      </c>
      <c r="L90" s="39"/>
      <c r="M90" s="209" t="s">
        <v>1</v>
      </c>
      <c r="N90" s="210" t="s">
        <v>43</v>
      </c>
      <c r="O90" s="75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13" t="s">
        <v>361</v>
      </c>
      <c r="AT90" s="13" t="s">
        <v>120</v>
      </c>
      <c r="AU90" s="13" t="s">
        <v>80</v>
      </c>
      <c r="AY90" s="13" t="s">
        <v>118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3" t="s">
        <v>78</v>
      </c>
      <c r="BK90" s="213">
        <f>ROUND(I90*H90,2)</f>
        <v>0</v>
      </c>
      <c r="BL90" s="13" t="s">
        <v>361</v>
      </c>
      <c r="BM90" s="13" t="s">
        <v>382</v>
      </c>
    </row>
    <row r="91" s="1" customFormat="1" ht="16.5" customHeight="1">
      <c r="B91" s="34"/>
      <c r="C91" s="202" t="s">
        <v>149</v>
      </c>
      <c r="D91" s="202" t="s">
        <v>120</v>
      </c>
      <c r="E91" s="203" t="s">
        <v>383</v>
      </c>
      <c r="F91" s="204" t="s">
        <v>384</v>
      </c>
      <c r="G91" s="205" t="s">
        <v>322</v>
      </c>
      <c r="H91" s="206">
        <v>1</v>
      </c>
      <c r="I91" s="207"/>
      <c r="J91" s="208">
        <f>ROUND(I91*H91,2)</f>
        <v>0</v>
      </c>
      <c r="K91" s="204" t="s">
        <v>1</v>
      </c>
      <c r="L91" s="39"/>
      <c r="M91" s="241" t="s">
        <v>1</v>
      </c>
      <c r="N91" s="242" t="s">
        <v>43</v>
      </c>
      <c r="O91" s="239"/>
      <c r="P91" s="243">
        <f>O91*H91</f>
        <v>0</v>
      </c>
      <c r="Q91" s="243">
        <v>0</v>
      </c>
      <c r="R91" s="243">
        <f>Q91*H91</f>
        <v>0</v>
      </c>
      <c r="S91" s="243">
        <v>0</v>
      </c>
      <c r="T91" s="244">
        <f>S91*H91</f>
        <v>0</v>
      </c>
      <c r="AR91" s="13" t="s">
        <v>361</v>
      </c>
      <c r="AT91" s="13" t="s">
        <v>120</v>
      </c>
      <c r="AU91" s="13" t="s">
        <v>80</v>
      </c>
      <c r="AY91" s="13" t="s">
        <v>118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361</v>
      </c>
      <c r="BM91" s="13" t="s">
        <v>385</v>
      </c>
    </row>
    <row r="92" s="1" customFormat="1" ht="6.96" customHeight="1">
      <c r="B92" s="53"/>
      <c r="C92" s="54"/>
      <c r="D92" s="54"/>
      <c r="E92" s="54"/>
      <c r="F92" s="54"/>
      <c r="G92" s="54"/>
      <c r="H92" s="54"/>
      <c r="I92" s="151"/>
      <c r="J92" s="54"/>
      <c r="K92" s="54"/>
      <c r="L92" s="39"/>
    </row>
  </sheetData>
  <sheetProtection sheet="1" autoFilter="0" formatColumns="0" formatRows="0" objects="1" scenarios="1" spinCount="100000" saltValue="1vKQEbdzvxaXzkc39+EVzp16nmMSEcNmxQHE8nORbTxu6YAwRY3sH/ZF5UxPolHmozimf7RxVvph9SbBl1gOtA==" hashValue="LXQslUEGJIUEAyr2tJnu2xPOkviBXxW62aPK/7JKtb4OYkt3jJ+AZ3fTP2YwSb7lDPElIUPXd7ezSEIx45PZpw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Pavlíková</dc:creator>
  <cp:lastModifiedBy>Jitka Pavlíková</cp:lastModifiedBy>
  <dcterms:created xsi:type="dcterms:W3CDTF">2019-07-01T07:02:52Z</dcterms:created>
  <dcterms:modified xsi:type="dcterms:W3CDTF">2019-07-01T07:02:55Z</dcterms:modified>
</cp:coreProperties>
</file>